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filterPrivacy="1" defaultThemeVersion="124226"/>
  <xr:revisionPtr revIDLastSave="24" documentId="13_ncr:1_{13B08B97-687C-45A1-9D32-5EBC04CBF4A4}" xr6:coauthVersionLast="47" xr6:coauthVersionMax="47" xr10:uidLastSave="{B2E18E19-A794-4F41-97A6-D9849107368E}"/>
  <bookViews>
    <workbookView xWindow="-110" yWindow="-110" windowWidth="19420" windowHeight="10300" xr2:uid="{00000000-000D-0000-FFFF-FFFF00000000}"/>
  </bookViews>
  <sheets>
    <sheet name="Project Jobs" sheetId="7" r:id="rId1"/>
    <sheet name="Sheet1" sheetId="9" state="hidden" r:id="rId2"/>
    <sheet name="County Median Data" sheetId="8" state="hidden" r:id="rId3"/>
  </sheets>
  <externalReferences>
    <externalReference r:id="rId4"/>
  </externalReferences>
  <definedNames>
    <definedName name="_xlnm._FilterDatabase" localSheetId="0" hidden="1">'Project Jobs'!$A$15:$L$150</definedName>
    <definedName name="i">[1]Assumpt!$F$11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7" l="1"/>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B3" i="9"/>
  <c r="B4" i="9"/>
  <c r="B5" i="9"/>
  <c r="B6" i="9"/>
  <c r="B7" i="9"/>
  <c r="B8" i="9"/>
  <c r="B9" i="9"/>
  <c r="B10" i="9"/>
  <c r="B11" i="9"/>
  <c r="B12" i="9"/>
  <c r="B13" i="9"/>
  <c r="B14" i="9"/>
  <c r="B15" i="9"/>
  <c r="B16" i="9"/>
  <c r="B17" i="9"/>
  <c r="B18" i="9"/>
  <c r="B19" i="9"/>
  <c r="B20" i="9"/>
  <c r="B21" i="9"/>
  <c r="B2" i="9"/>
  <c r="B1" i="9"/>
  <c r="E18" i="7" l="1"/>
  <c r="C2" i="9"/>
  <c r="C3" i="9"/>
  <c r="C4" i="9"/>
  <c r="C5" i="9"/>
  <c r="C6" i="9"/>
  <c r="F15" i="7" s="1"/>
  <c r="C7" i="9"/>
  <c r="C8" i="9"/>
  <c r="C9" i="9"/>
  <c r="C10" i="9"/>
  <c r="C11" i="9"/>
  <c r="C12" i="9"/>
  <c r="C13" i="9"/>
  <c r="C14" i="9"/>
  <c r="C15" i="9"/>
  <c r="C16" i="9"/>
  <c r="C17" i="9"/>
  <c r="C18" i="9"/>
  <c r="C19" i="9"/>
  <c r="C20" i="9"/>
  <c r="C21" i="9"/>
  <c r="C1" i="9"/>
  <c r="E15" i="7"/>
  <c r="E16" i="7"/>
  <c r="E17"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L11" i="7" l="1"/>
</calcChain>
</file>

<file path=xl/sharedStrings.xml><?xml version="1.0" encoding="utf-8"?>
<sst xmlns="http://schemas.openxmlformats.org/spreadsheetml/2006/main" count="79" uniqueCount="77">
  <si>
    <t>New Jersey Economic Development Authority</t>
  </si>
  <si>
    <t>The Next NJ Manufacturing Program: Application Requirements Employee Information Worksheet - New Eligible Jobs Associated with the Proposed NJ Project</t>
  </si>
  <si>
    <t>Applicant Name:</t>
  </si>
  <si>
    <t> </t>
  </si>
  <si>
    <t xml:space="preserve">County of Qualified Business Facility: </t>
  </si>
  <si>
    <t xml:space="preserve">Employee Salary Check Qualified Business Facility: </t>
  </si>
  <si>
    <t>Address</t>
  </si>
  <si>
    <t>City</t>
  </si>
  <si>
    <t>County (Drop Down)</t>
  </si>
  <si>
    <t>Facility Type      (Drop Down)</t>
  </si>
  <si>
    <t>Median Total Annual Salary for All Employees</t>
  </si>
  <si>
    <t>Minium Salary Requirement</t>
  </si>
  <si>
    <t xml:space="preserve">Qualified Business Facility 1: </t>
  </si>
  <si>
    <t xml:space="preserve">Qualified Business Facility 2: </t>
  </si>
  <si>
    <t xml:space="preserve">Qualified Business Facility 3: </t>
  </si>
  <si>
    <t>Job Title</t>
  </si>
  <si>
    <t>Qualified Business Facility Location</t>
  </si>
  <si>
    <t>Total Anticipated Number of Eligible New Jobs</t>
  </si>
  <si>
    <t>Proposed Annual Salary</t>
  </si>
  <si>
    <t>Total Annual Salary (auto-calculates)</t>
  </si>
  <si>
    <t>County Median Salary*120%</t>
  </si>
  <si>
    <t>*Employing Entity</t>
  </si>
  <si>
    <t>Employment Status (W-2,1099,PEO,etc)</t>
  </si>
  <si>
    <t>Minimum Hours per week ≥ 35 hrs?</t>
  </si>
  <si>
    <t>Will these employees spend at least 80 percent of their work hours in NJ?</t>
  </si>
  <si>
    <t>Will these employees spend at least 80 percent of their work hours At the Qualified Business Facilty?</t>
  </si>
  <si>
    <t>Will  80 percent of the Employee's Gross Income Tax be withheld and remitted to New Jersey?</t>
  </si>
  <si>
    <t>Do these new jobs meet the requirement of being paid at least 120% of the Median Salary for the Qualified Business Facility?</t>
  </si>
  <si>
    <t>Atlantic</t>
  </si>
  <si>
    <t>Bergen</t>
  </si>
  <si>
    <t>Burlington</t>
  </si>
  <si>
    <t>Camden</t>
  </si>
  <si>
    <t>Cape May</t>
  </si>
  <si>
    <t>Cumberland</t>
  </si>
  <si>
    <t>Essex</t>
  </si>
  <si>
    <t>Gloucester</t>
  </si>
  <si>
    <t>Hudson</t>
  </si>
  <si>
    <t>Hunterdon</t>
  </si>
  <si>
    <t>Mercer</t>
  </si>
  <si>
    <t>Middlesex</t>
  </si>
  <si>
    <t>Monmouth</t>
  </si>
  <si>
    <t>Morris</t>
  </si>
  <si>
    <t>Ocean</t>
  </si>
  <si>
    <t>Passaic</t>
  </si>
  <si>
    <t>Salem</t>
  </si>
  <si>
    <t>Somerset</t>
  </si>
  <si>
    <t>Sussex</t>
  </si>
  <si>
    <t>Union</t>
  </si>
  <si>
    <t>Warren</t>
  </si>
  <si>
    <t>Yes</t>
  </si>
  <si>
    <t>No</t>
  </si>
  <si>
    <t>COUNTY/CITY MEDIAN INCOME</t>
  </si>
  <si>
    <t>Geography</t>
  </si>
  <si>
    <t xml:space="preserve">Median earnings for full-time, year-round workers (Inflation Adjusted) </t>
  </si>
  <si>
    <t>Atlantic County</t>
  </si>
  <si>
    <t>Bergen County</t>
  </si>
  <si>
    <t>Burlington County</t>
  </si>
  <si>
    <t>Camden County</t>
  </si>
  <si>
    <t>Cape May County</t>
  </si>
  <si>
    <t>Cumberland County</t>
  </si>
  <si>
    <t>Essex County</t>
  </si>
  <si>
    <t>Gloucester County</t>
  </si>
  <si>
    <t>Hudson County</t>
  </si>
  <si>
    <t>Hunterdon County</t>
  </si>
  <si>
    <t>Mercer County</t>
  </si>
  <si>
    <t>Middlesex County</t>
  </si>
  <si>
    <t>Monmouth County</t>
  </si>
  <si>
    <t>Morris County</t>
  </si>
  <si>
    <t>Ocean County</t>
  </si>
  <si>
    <t>Passaic County</t>
  </si>
  <si>
    <t>Salem County</t>
  </si>
  <si>
    <t>Somerset County</t>
  </si>
  <si>
    <t>Sussex County</t>
  </si>
  <si>
    <t>Union County</t>
  </si>
  <si>
    <t>Warren County</t>
  </si>
  <si>
    <t>2024 ACS, 1-Year estimates</t>
  </si>
  <si>
    <r>
      <rPr>
        <b/>
        <u/>
        <sz val="16"/>
        <color rgb="FF215967"/>
        <rFont val="Calibri"/>
        <family val="2"/>
        <scheme val="minor"/>
      </rPr>
      <t xml:space="preserve">Eligible New Full-time Jobs Requirements
</t>
    </r>
    <r>
      <rPr>
        <sz val="12"/>
        <color rgb="FF215967"/>
        <rFont val="Calibri"/>
        <family val="2"/>
        <scheme val="minor"/>
      </rPr>
      <t xml:space="preserve"> Pay at least 120% of the county median manufacturing income for the entire company at the Qualified Business Facility. If a qualified business facility consists of a complex of buildings spanning multiple counties, the county with the highest median salary among those counties shall be used as the reference for determining salary requirements.</t>
    </r>
    <r>
      <rPr>
        <b/>
        <u/>
        <sz val="16"/>
        <color rgb="FF215967"/>
        <rFont val="Calibri"/>
        <family val="2"/>
        <scheme val="minor"/>
      </rPr>
      <t xml:space="preserve">
</t>
    </r>
    <r>
      <rPr>
        <b/>
        <sz val="14"/>
        <color rgb="FF215967"/>
        <rFont val="Calibri"/>
        <family val="2"/>
        <scheme val="minor"/>
      </rPr>
      <t>Manufacturing-Related Job Function:</t>
    </r>
    <r>
      <rPr>
        <b/>
        <u/>
        <sz val="16"/>
        <color rgb="FF215967"/>
        <rFont val="Calibri"/>
        <family val="2"/>
        <scheme val="minor"/>
      </rPr>
      <t xml:space="preserve">
</t>
    </r>
    <r>
      <rPr>
        <sz val="12"/>
        <color rgb="FF215967"/>
        <rFont val="Calibri"/>
        <family val="2"/>
        <scheme val="minor"/>
      </rPr>
      <t xml:space="preserve">The Qualified Business Facility is primarily engaged in manufacturing. “Manufacturing” means producing or assembling of goods for sale by transforming raw materials, recycled materials, or sub-components into components, specialized components, or finished products or by transforming recycled materials into raw materials through various industrial processes, including but not limited to fabrication, assembly, chemical, or biologic processes. “Manufacturing” includes producing or assembling pilot products, including but not limited to, producing batches for clinical trials, producing finished drug products, or producing prototypes in a pilot plant or good manufacturing practices facility. “Manufacturing” does not include, refurbishing or repairing goods, retail, wholesale, packaging, software development, resource extraction, or waste incineration, or any agriculture (indoor, outdoor, hydro or aeroponic). 
“Clean energy product manufacturer” means a manufacturer of components specifically for renewable energy, such as offshore and onshore wind, solar, geothermal, green hydrogen, fuel cells, battery storage, or clean energy manufacturing for nuclear energy. “Clean energy product manufacturer” does not include businesses engaged in the production or assembly of components specifically for combustion-based energy generation. 
</t>
    </r>
    <r>
      <rPr>
        <b/>
        <u/>
        <sz val="16"/>
        <color rgb="FF215967"/>
        <rFont val="Calibri"/>
        <family val="2"/>
        <scheme val="minor"/>
      </rPr>
      <t xml:space="preserve">
</t>
    </r>
    <r>
      <rPr>
        <b/>
        <sz val="14"/>
        <color rgb="FF215967"/>
        <rFont val="Calibri"/>
        <family val="2"/>
        <scheme val="minor"/>
      </rPr>
      <t>Health Benefits:</t>
    </r>
    <r>
      <rPr>
        <b/>
        <u/>
        <sz val="16"/>
        <color rgb="FF215967"/>
        <rFont val="Calibri"/>
        <family val="2"/>
        <scheme val="minor"/>
      </rPr>
      <t xml:space="preserve">
</t>
    </r>
    <r>
      <rPr>
        <sz val="12"/>
        <color rgb="FF215967"/>
        <rFont val="Calibri"/>
        <family val="2"/>
        <scheme val="minor"/>
      </rPr>
      <t xml:space="preserve">Comprehensive health benefits must be offered within 90 days of the employee’s start date.
</t>
    </r>
    <r>
      <rPr>
        <b/>
        <u/>
        <sz val="16"/>
        <color rgb="FF215967"/>
        <rFont val="Calibri"/>
        <family val="2"/>
        <scheme val="minor"/>
      </rPr>
      <t xml:space="preserve">
</t>
    </r>
    <r>
      <rPr>
        <b/>
        <sz val="14"/>
        <color rgb="FF215967"/>
        <rFont val="Calibri"/>
        <family val="2"/>
        <scheme val="minor"/>
      </rPr>
      <t>Work Location Requirement:</t>
    </r>
    <r>
      <rPr>
        <b/>
        <u/>
        <sz val="16"/>
        <color rgb="FF215967"/>
        <rFont val="Calibri"/>
        <family val="2"/>
        <scheme val="minor"/>
      </rPr>
      <t xml:space="preserve">
</t>
    </r>
    <r>
      <rPr>
        <sz val="12"/>
        <color rgb="FF215967"/>
        <rFont val="Calibri"/>
        <family val="2"/>
        <scheme val="minor"/>
      </rPr>
      <t>Employees must perform at least 80% of their work hours physically within the State of New Jersey and at the Qualified Business Facility.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</si>
</sst>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_(&quot;$&quot;* #,##0_);_(&quot;$&quot;* \(#,##0\);_(&quot;$&quot;* &quot;-&quot;??_);_(@_)"/>
    <numFmt numFmtId="165" formatCode="&quot;$&quot;#,##0.00"/>
  </numFmts>
  <fonts count="23" x14ac:knownFonts="1">
    <font>
      <sz val="10"/>
      <name val="Arial"/>
    </font>
    <font>
      <sz val="10"/>
      <name val="Arial"/>
      <family val="2"/>
    </font>
    <font>
      <sz val="11"/>
      <name val="Calibri"/>
      <family val="2"/>
    </font>
    <font>
      <b/>
      <sz val="11"/>
      <color rgb="FF000000"/>
      <name val="Calibri"/>
      <family val="2"/>
    </font>
    <font>
      <sz val="11"/>
      <color rgb="FF000000"/>
      <name val="Calibri"/>
      <family val="2"/>
    </font>
    <font>
      <sz val="12"/>
      <color rgb="FF000000"/>
      <name val="Calibri"/>
      <family val="2"/>
    </font>
    <font>
      <b/>
      <sz val="12"/>
      <color rgb="FF000000"/>
      <name val="Calibri"/>
      <family val="2"/>
    </font>
    <font>
      <sz val="8"/>
      <name val="Arial"/>
      <family val="2"/>
    </font>
    <font>
      <b/>
      <u/>
      <sz val="16"/>
      <color rgb="FF92D050"/>
      <name val="Calibri"/>
      <family val="2"/>
      <scheme val="minor"/>
    </font>
    <font>
      <sz val="10"/>
      <name val="Calibri"/>
      <family val="2"/>
      <scheme val="minor"/>
    </font>
    <font>
      <b/>
      <sz val="14"/>
      <color rgb="FF215967"/>
      <name val="Calibri"/>
      <family val="2"/>
      <scheme val="minor"/>
    </font>
    <font>
      <b/>
      <sz val="10"/>
      <color rgb="FF215967"/>
      <name val="Calibri"/>
      <family val="2"/>
      <scheme val="minor"/>
    </font>
    <font>
      <b/>
      <sz val="16"/>
      <color rgb="FF215967"/>
      <name val="Calibri"/>
      <family val="2"/>
      <scheme val="minor"/>
    </font>
    <font>
      <b/>
      <u/>
      <sz val="16"/>
      <color rgb="FF215967"/>
      <name val="Calibri"/>
      <family val="2"/>
      <scheme val="minor"/>
    </font>
    <font>
      <b/>
      <sz val="12"/>
      <color theme="8" tint="-0.499984740745262"/>
      <name val="Calibri"/>
      <family val="2"/>
      <scheme val="minor"/>
    </font>
    <font>
      <b/>
      <sz val="14"/>
      <color theme="8" tint="-0.499984740745262"/>
      <name val="Calibri"/>
      <family val="2"/>
      <scheme val="minor"/>
    </font>
    <font>
      <b/>
      <sz val="10"/>
      <color theme="8" tint="-0.499984740745262"/>
      <name val="Calibri"/>
      <family val="2"/>
      <scheme val="minor"/>
    </font>
    <font>
      <b/>
      <u/>
      <sz val="10"/>
      <color theme="8" tint="-0.499984740745262"/>
      <name val="Calibri"/>
      <family val="2"/>
      <scheme val="minor"/>
    </font>
    <font>
      <b/>
      <u/>
      <sz val="12"/>
      <color theme="8" tint="-0.499984740745262"/>
      <name val="Calibri"/>
      <family val="2"/>
      <scheme val="minor"/>
    </font>
    <font>
      <b/>
      <sz val="10"/>
      <color theme="0"/>
      <name val="Calibri"/>
      <family val="2"/>
      <scheme val="minor"/>
    </font>
    <font>
      <sz val="10"/>
      <color theme="0"/>
      <name val="Calibri"/>
      <family val="2"/>
      <scheme val="minor"/>
    </font>
    <font>
      <sz val="10"/>
      <color theme="1"/>
      <name val="Calibri"/>
      <family val="2"/>
      <scheme val="minor"/>
    </font>
    <font>
      <sz val="12"/>
      <color rgb="FF215967"/>
      <name val="Calibri"/>
      <family val="2"/>
      <scheme val="minor"/>
    </font>
  </fonts>
  <fills count="11">
    <fill>
      <patternFill patternType="none"/>
    </fill>
    <fill>
      <patternFill patternType="gray125"/>
    </fill>
    <fill>
      <patternFill patternType="solid">
        <fgColor theme="4" tint="-0.49998474074526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rgb="FFD9D9D9"/>
        <bgColor rgb="FF000000"/>
      </patternFill>
    </fill>
    <fill>
      <patternFill patternType="solid">
        <fgColor rgb="FFFFF2CC"/>
        <bgColor rgb="FF000000"/>
      </patternFill>
    </fill>
    <fill>
      <patternFill patternType="solid">
        <fgColor theme="4" tint="-0.249977111117893"/>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1"/>
        <bgColor indexed="64"/>
      </patternFill>
    </fill>
  </fills>
  <borders count="30">
    <border>
      <left/>
      <right/>
      <top/>
      <bottom/>
      <diagonal/>
    </border>
    <border>
      <left style="thin">
        <color theme="4" tint="0.39997558519241921"/>
      </left>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theme="4" tint="0.39997558519241921"/>
      </left>
      <right/>
      <top/>
      <bottom style="thin">
        <color theme="4" tint="0.3999755851924192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0"/>
      </left>
      <right style="medium">
        <color indexed="0"/>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0"/>
      </left>
      <right style="medium">
        <color indexed="64"/>
      </right>
      <top style="medium">
        <color indexed="64"/>
      </top>
      <bottom style="medium">
        <color indexed="64"/>
      </bottom>
      <diagonal/>
    </border>
    <border>
      <left style="thin">
        <color rgb="FF000000"/>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89">
    <xf numFmtId="0" fontId="0" fillId="0" borderId="0" xfId="0"/>
    <xf numFmtId="0" fontId="1" fillId="0" borderId="0" xfId="0" applyFont="1"/>
    <xf numFmtId="0" fontId="3" fillId="0" borderId="0" xfId="0" applyFont="1"/>
    <xf numFmtId="0" fontId="4" fillId="0" borderId="0" xfId="0" applyFont="1"/>
    <xf numFmtId="0" fontId="5" fillId="5" borderId="0" xfId="0" applyFont="1" applyFill="1"/>
    <xf numFmtId="0" fontId="6" fillId="5" borderId="0" xfId="0" applyFont="1" applyFill="1"/>
    <xf numFmtId="0" fontId="3" fillId="5" borderId="4" xfId="0" applyFont="1" applyFill="1" applyBorder="1" applyAlignment="1">
      <alignment wrapText="1"/>
    </xf>
    <xf numFmtId="0" fontId="4" fillId="5" borderId="4" xfId="0" applyFont="1" applyFill="1" applyBorder="1" applyAlignment="1">
      <alignment wrapText="1"/>
    </xf>
    <xf numFmtId="0" fontId="4" fillId="0" borderId="3" xfId="0" applyFont="1" applyBorder="1"/>
    <xf numFmtId="6" fontId="4" fillId="6" borderId="0" xfId="0" applyNumberFormat="1" applyFont="1" applyFill="1"/>
    <xf numFmtId="6" fontId="4" fillId="0" borderId="0" xfId="0" applyNumberFormat="1" applyFont="1"/>
    <xf numFmtId="0" fontId="4" fillId="0" borderId="5" xfId="0" applyFont="1" applyBorder="1"/>
    <xf numFmtId="6" fontId="4" fillId="6" borderId="4" xfId="0" applyNumberFormat="1" applyFont="1" applyFill="1" applyBorder="1"/>
    <xf numFmtId="6" fontId="4" fillId="0" borderId="4" xfId="0" applyNumberFormat="1" applyFont="1" applyBorder="1"/>
    <xf numFmtId="8" fontId="0" fillId="0" borderId="0" xfId="0" applyNumberFormat="1"/>
    <xf numFmtId="8" fontId="4" fillId="6" borderId="0" xfId="0" applyNumberFormat="1" applyFont="1" applyFill="1"/>
    <xf numFmtId="8" fontId="4" fillId="6" borderId="4" xfId="0" applyNumberFormat="1" applyFont="1" applyFill="1" applyBorder="1"/>
    <xf numFmtId="0" fontId="9" fillId="0" borderId="0" xfId="0" applyFont="1"/>
    <xf numFmtId="0" fontId="9" fillId="0" borderId="0" xfId="0" applyFont="1" applyAlignment="1">
      <alignment horizontal="left"/>
    </xf>
    <xf numFmtId="0" fontId="17" fillId="9" borderId="25" xfId="0" applyFont="1" applyFill="1" applyBorder="1" applyAlignment="1">
      <alignment horizontal="left" vertical="center" wrapText="1"/>
    </xf>
    <xf numFmtId="0" fontId="17" fillId="9" borderId="27" xfId="0" applyFont="1" applyFill="1" applyBorder="1" applyAlignment="1">
      <alignment horizontal="left" vertical="center" wrapText="1"/>
    </xf>
    <xf numFmtId="0" fontId="21" fillId="3" borderId="6" xfId="0" applyFont="1" applyFill="1" applyBorder="1" applyProtection="1">
      <protection locked="0"/>
    </xf>
    <xf numFmtId="0" fontId="21" fillId="0" borderId="1" xfId="0" applyFont="1" applyBorder="1" applyAlignment="1" applyProtection="1">
      <alignment horizontal="center" vertical="center"/>
      <protection locked="0"/>
    </xf>
    <xf numFmtId="42" fontId="21" fillId="0" borderId="6" xfId="0" applyNumberFormat="1" applyFont="1" applyBorder="1" applyProtection="1">
      <protection locked="0"/>
    </xf>
    <xf numFmtId="0" fontId="21" fillId="0" borderId="6" xfId="0" applyFont="1" applyBorder="1" applyAlignment="1" applyProtection="1">
      <alignment wrapText="1"/>
      <protection locked="0"/>
    </xf>
    <xf numFmtId="0" fontId="21" fillId="0" borderId="6" xfId="0" applyFont="1" applyBorder="1" applyProtection="1">
      <protection locked="0"/>
    </xf>
    <xf numFmtId="0" fontId="21" fillId="0" borderId="1" xfId="0" applyFont="1" applyBorder="1" applyProtection="1">
      <protection locked="0"/>
    </xf>
    <xf numFmtId="42" fontId="21" fillId="0" borderId="1" xfId="0" applyNumberFormat="1" applyFont="1" applyBorder="1" applyProtection="1">
      <protection locked="0"/>
    </xf>
    <xf numFmtId="0" fontId="21" fillId="0" borderId="1" xfId="0" applyFont="1" applyBorder="1" applyAlignment="1" applyProtection="1">
      <alignment wrapText="1"/>
      <protection locked="0"/>
    </xf>
    <xf numFmtId="0" fontId="21" fillId="3" borderId="1" xfId="0" applyFont="1" applyFill="1" applyBorder="1" applyProtection="1">
      <protection locked="0"/>
    </xf>
    <xf numFmtId="44" fontId="9" fillId="0" borderId="0" xfId="1" applyFont="1"/>
    <xf numFmtId="0" fontId="16" fillId="0" borderId="2" xfId="0" applyFont="1" applyBorder="1" applyAlignment="1" applyProtection="1">
      <alignment horizontal="left" vertical="center" wrapText="1"/>
      <protection locked="0"/>
    </xf>
    <xf numFmtId="0" fontId="16" fillId="0" borderId="2" xfId="0" applyFont="1" applyBorder="1" applyAlignment="1" applyProtection="1">
      <alignment vertical="center" wrapText="1"/>
      <protection locked="0"/>
    </xf>
    <xf numFmtId="0" fontId="16" fillId="0" borderId="26" xfId="0" applyFont="1" applyBorder="1" applyAlignment="1" applyProtection="1">
      <alignment horizontal="left" vertical="center" wrapText="1"/>
      <protection locked="0"/>
    </xf>
    <xf numFmtId="0" fontId="16" fillId="0" borderId="28" xfId="0" applyFont="1" applyBorder="1" applyAlignment="1" applyProtection="1">
      <alignment horizontal="left" vertical="center" wrapText="1"/>
      <protection locked="0"/>
    </xf>
    <xf numFmtId="0" fontId="16" fillId="0" borderId="28" xfId="0" applyFont="1" applyBorder="1" applyAlignment="1" applyProtection="1">
      <alignment vertical="center" wrapText="1"/>
      <protection locked="0"/>
    </xf>
    <xf numFmtId="0" fontId="16" fillId="0" borderId="29" xfId="0" applyFont="1" applyBorder="1" applyAlignment="1" applyProtection="1">
      <alignment horizontal="left" vertical="center" wrapText="1"/>
      <protection locked="0"/>
    </xf>
    <xf numFmtId="6" fontId="2" fillId="6" borderId="0" xfId="0" applyNumberFormat="1" applyFont="1" applyFill="1"/>
    <xf numFmtId="6" fontId="2" fillId="6" borderId="4" xfId="0" applyNumberFormat="1" applyFont="1" applyFill="1" applyBorder="1"/>
    <xf numFmtId="44" fontId="21" fillId="0" borderId="6" xfId="1" applyFont="1" applyBorder="1" applyProtection="1"/>
    <xf numFmtId="165" fontId="21" fillId="0" borderId="1" xfId="0" applyNumberFormat="1" applyFont="1" applyBorder="1"/>
    <xf numFmtId="0" fontId="10" fillId="0" borderId="0" xfId="0" applyFont="1"/>
    <xf numFmtId="0" fontId="11" fillId="0" borderId="0" xfId="0" applyFont="1"/>
    <xf numFmtId="44" fontId="11" fillId="0" borderId="0" xfId="1" applyFont="1" applyProtection="1"/>
    <xf numFmtId="0" fontId="12" fillId="0" borderId="7" xfId="0" applyFont="1" applyBorder="1"/>
    <xf numFmtId="0" fontId="11" fillId="0" borderId="0" xfId="0" applyFont="1" applyAlignment="1">
      <alignment vertical="center" wrapText="1"/>
    </xf>
    <xf numFmtId="0" fontId="11" fillId="4" borderId="0" xfId="0" applyFont="1" applyFill="1" applyAlignment="1">
      <alignment wrapText="1"/>
    </xf>
    <xf numFmtId="44" fontId="11" fillId="4" borderId="0" xfId="1" applyFont="1" applyFill="1" applyAlignment="1" applyProtection="1">
      <alignment wrapText="1"/>
    </xf>
    <xf numFmtId="0" fontId="11" fillId="0" borderId="0" xfId="0" applyFont="1" applyAlignment="1">
      <alignment wrapText="1"/>
    </xf>
    <xf numFmtId="44" fontId="9" fillId="0" borderId="0" xfId="1" applyFont="1" applyProtection="1"/>
    <xf numFmtId="44" fontId="15" fillId="0" borderId="0" xfId="1" applyFont="1" applyAlignment="1" applyProtection="1">
      <alignment vertical="center" wrapText="1"/>
    </xf>
    <xf numFmtId="0" fontId="16" fillId="9" borderId="22" xfId="0" applyFont="1" applyFill="1" applyBorder="1" applyAlignment="1">
      <alignment horizontal="left" vertical="center" wrapText="1"/>
    </xf>
    <xf numFmtId="0" fontId="16" fillId="9" borderId="23" xfId="0" applyFont="1" applyFill="1" applyBorder="1" applyAlignment="1">
      <alignment horizontal="center" vertical="center" wrapText="1"/>
    </xf>
    <xf numFmtId="0" fontId="16" fillId="9" borderId="24" xfId="0" applyFont="1" applyFill="1" applyBorder="1" applyAlignment="1">
      <alignment horizontal="center" vertical="center" wrapText="1"/>
    </xf>
    <xf numFmtId="44" fontId="16" fillId="0" borderId="0" xfId="1" applyFont="1" applyAlignment="1" applyProtection="1">
      <alignment horizontal="left" vertical="center" wrapText="1"/>
    </xf>
    <xf numFmtId="0" fontId="18" fillId="10" borderId="0" xfId="0" applyFont="1" applyFill="1" applyAlignment="1">
      <alignment horizontal="left" vertical="center" wrapText="1"/>
    </xf>
    <xf numFmtId="0" fontId="16" fillId="10" borderId="0" xfId="0" applyFont="1" applyFill="1" applyAlignment="1">
      <alignment horizontal="left" vertical="center" wrapText="1"/>
    </xf>
    <xf numFmtId="0" fontId="16" fillId="10" borderId="0" xfId="0" applyFont="1" applyFill="1" applyAlignment="1">
      <alignment vertical="center" wrapText="1"/>
    </xf>
    <xf numFmtId="44" fontId="16" fillId="10" borderId="0" xfId="1" applyFont="1" applyFill="1" applyAlignment="1" applyProtection="1">
      <alignment horizontal="left" vertical="center" wrapText="1"/>
    </xf>
    <xf numFmtId="44" fontId="14" fillId="10" borderId="14" xfId="1" applyFont="1" applyFill="1" applyBorder="1" applyAlignment="1" applyProtection="1">
      <alignment horizontal="center" vertical="center" wrapText="1"/>
    </xf>
    <xf numFmtId="44" fontId="14" fillId="10" borderId="0" xfId="1" applyFont="1" applyFill="1" applyBorder="1" applyAlignment="1" applyProtection="1">
      <alignment horizontal="center" vertical="center" wrapText="1"/>
    </xf>
    <xf numFmtId="44" fontId="14" fillId="10" borderId="15" xfId="1" applyFont="1" applyFill="1" applyBorder="1" applyAlignment="1" applyProtection="1">
      <alignment horizontal="center" vertical="center" wrapText="1"/>
    </xf>
    <xf numFmtId="0" fontId="19" fillId="2" borderId="8"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20" fillId="8" borderId="17" xfId="0" applyFont="1" applyFill="1" applyBorder="1" applyAlignment="1">
      <alignment horizontal="center" vertical="center" wrapText="1"/>
    </xf>
    <xf numFmtId="0" fontId="20" fillId="8" borderId="18" xfId="0" applyFont="1" applyFill="1" applyBorder="1" applyAlignment="1">
      <alignment horizontal="center" vertical="center" wrapText="1"/>
    </xf>
    <xf numFmtId="44" fontId="20" fillId="7" borderId="18" xfId="1" applyFont="1" applyFill="1" applyBorder="1" applyAlignment="1" applyProtection="1">
      <alignment horizontal="center" vertical="center" wrapText="1"/>
    </xf>
    <xf numFmtId="164" fontId="19" fillId="2" borderId="19" xfId="1" applyNumberFormat="1" applyFont="1" applyFill="1" applyBorder="1" applyAlignment="1" applyProtection="1">
      <alignment horizontal="center" vertical="center" wrapText="1"/>
    </xf>
    <xf numFmtId="0" fontId="19" fillId="2" borderId="20" xfId="0" applyFont="1" applyFill="1" applyBorder="1" applyAlignment="1">
      <alignment horizontal="center" vertical="center" wrapText="1"/>
    </xf>
    <xf numFmtId="0" fontId="9" fillId="0" borderId="0" xfId="0" applyFont="1" applyAlignment="1">
      <alignment vertical="center"/>
    </xf>
    <xf numFmtId="165" fontId="21" fillId="0" borderId="6" xfId="0" applyNumberFormat="1" applyFont="1" applyBorder="1"/>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13" xfId="0" applyFont="1" applyFill="1" applyBorder="1" applyAlignment="1">
      <alignment horizontal="center" vertical="center" wrapText="1"/>
    </xf>
    <xf numFmtId="44" fontId="16" fillId="0" borderId="14" xfId="1" applyFont="1" applyBorder="1" applyAlignment="1" applyProtection="1">
      <alignment horizontal="center" vertical="center" wrapText="1"/>
    </xf>
    <xf numFmtId="44" fontId="16" fillId="0" borderId="15" xfId="1" applyFont="1" applyBorder="1" applyAlignment="1" applyProtection="1">
      <alignment horizontal="center" vertical="center" wrapText="1"/>
    </xf>
    <xf numFmtId="44" fontId="16" fillId="0" borderId="12" xfId="1" applyFont="1" applyBorder="1" applyAlignment="1" applyProtection="1">
      <alignment horizontal="center" vertical="center" wrapText="1"/>
    </xf>
    <xf numFmtId="44" fontId="16" fillId="0" borderId="13" xfId="1" applyFont="1" applyBorder="1" applyAlignment="1" applyProtection="1">
      <alignment horizontal="center" vertical="center" wrapText="1"/>
    </xf>
    <xf numFmtId="44" fontId="16" fillId="0" borderId="0" xfId="1" applyFont="1" applyBorder="1" applyAlignment="1" applyProtection="1">
      <alignment horizontal="center" vertical="center" wrapText="1"/>
    </xf>
    <xf numFmtId="44" fontId="16" fillId="0" borderId="7" xfId="1" applyFont="1" applyBorder="1" applyAlignment="1" applyProtection="1">
      <alignment horizontal="center" vertical="center" wrapText="1"/>
    </xf>
    <xf numFmtId="0" fontId="8" fillId="0" borderId="0" xfId="0" applyFont="1" applyAlignment="1">
      <alignment horizontal="center" vertical="center"/>
    </xf>
    <xf numFmtId="0" fontId="14" fillId="0" borderId="21" xfId="0" applyFont="1" applyBorder="1" applyAlignment="1">
      <alignment horizontal="left" vertical="center" wrapText="1"/>
    </xf>
    <xf numFmtId="0" fontId="14" fillId="0" borderId="0" xfId="0" applyFont="1" applyAlignment="1">
      <alignment horizontal="left" vertical="center" wrapText="1"/>
    </xf>
    <xf numFmtId="0" fontId="14" fillId="0" borderId="7" xfId="0" applyFont="1" applyBorder="1" applyAlignment="1">
      <alignment horizontal="left" vertical="center" wrapText="1"/>
    </xf>
    <xf numFmtId="0" fontId="11" fillId="4" borderId="0" xfId="0" applyFont="1" applyFill="1" applyAlignment="1">
      <alignment horizontal="center" vertical="top" wrapText="1"/>
    </xf>
    <xf numFmtId="0" fontId="11" fillId="0" borderId="7" xfId="0" applyFont="1" applyBorder="1" applyAlignment="1">
      <alignment horizontal="center" vertical="center" wrapText="1"/>
    </xf>
  </cellXfs>
  <cellStyles count="3">
    <cellStyle name="Currency" xfId="1" builtinId="4"/>
    <cellStyle name="Normal" xfId="0" builtinId="0"/>
    <cellStyle name="Normal 4" xfId="2" xr:uid="{00000000-0005-0000-0000-000002000000}"/>
  </cellStyles>
  <dxfs count="21">
    <dxf>
      <font>
        <b val="0"/>
        <i val="0"/>
        <strike val="0"/>
        <condense val="0"/>
        <extend val="0"/>
        <outline val="0"/>
        <shadow val="0"/>
        <u val="none"/>
        <vertAlign val="baseline"/>
        <sz val="10"/>
        <color theme="1"/>
        <name val="Calibri"/>
        <family val="2"/>
        <scheme val="minor"/>
      </font>
      <numFmt numFmtId="32" formatCode="_(&quot;$&quot;* #,##0_);_(&quot;$&quot;* \(#,##0\);_(&quot;$&quot;* &quot;-&quot;_);_(@_)"/>
      <border diagonalUp="0" diagonalDown="0">
        <left style="thin">
          <color theme="4" tint="0.39997558519241921"/>
        </left>
        <right/>
        <top style="thin">
          <color theme="4" tint="0.39997558519241921"/>
        </top>
        <bottom style="thin">
          <color theme="4" tint="0.39997558519241921"/>
        </bottom>
      </border>
      <protection locked="0" hidden="0"/>
    </dxf>
    <dxf>
      <font>
        <color rgb="FF9C0006"/>
      </font>
      <fill>
        <patternFill>
          <bgColor rgb="FFFFC7CE"/>
        </patternFill>
      </fill>
    </dxf>
    <dxf>
      <font>
        <b/>
        <i val="0"/>
        <color theme="6" tint="-0.499984740745262"/>
      </font>
      <numFmt numFmtId="34" formatCode="_(&quot;$&quot;* #,##0.00_);_(&quot;$&quot;* \(#,##0.00\);_(&quot;$&quot;* &quot;-&quot;??_);_(@_)"/>
      <fill>
        <patternFill>
          <bgColor rgb="FF00B050"/>
        </patternFill>
      </fill>
    </dxf>
    <dxf>
      <font>
        <color rgb="FF9C0006"/>
      </font>
      <fill>
        <patternFill>
          <bgColor rgb="FFFFC7CE"/>
        </patternFill>
      </fill>
    </dxf>
    <dxf>
      <font>
        <color rgb="FFFF0000"/>
      </font>
    </dxf>
    <dxf>
      <fill>
        <patternFill>
          <bgColor rgb="FFFF0000"/>
        </patternFill>
      </fill>
    </dxf>
    <dxf>
      <font>
        <color rgb="FFFF0000"/>
      </font>
    </dxf>
    <dxf>
      <fill>
        <patternFill>
          <bgColor theme="5" tint="0.79998168889431442"/>
        </patternFill>
      </fill>
    </dxf>
    <dxf>
      <font>
        <b val="0"/>
        <i val="0"/>
        <strike val="0"/>
        <condense val="0"/>
        <extend val="0"/>
        <outline val="0"/>
        <shadow val="0"/>
        <u val="none"/>
        <vertAlign val="baseline"/>
        <sz val="10"/>
        <color theme="1"/>
        <name val="Calibri"/>
        <family val="2"/>
        <scheme val="minor"/>
      </font>
      <numFmt numFmtId="164" formatCode="_(&quot;$&quot;* #,##0_);_(&quot;$&quot;* \(#,##0\);_(&quot;$&quot;* &quot;-&quot;??_);_(@_)"/>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numFmt numFmtId="164" formatCode="_(&quot;$&quot;* #,##0_);_(&quot;$&quot;* \(#,##0\);_(&quot;$&quot;* &quot;-&quot;??_);_(@_)"/>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numFmt numFmtId="164" formatCode="_(&quot;$&quot;* #,##0_);_(&quot;$&quot;* \(#,##0\);_(&quot;$&quot;* &quot;-&quot;??_);_(@_)"/>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numFmt numFmtId="164" formatCode="_(&quot;$&quot;* #,##0_);_(&quot;$&quot;* \(#,##0\);_(&quot;$&quot;* &quot;-&quot;??_);_(@_)"/>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numFmt numFmtId="164" formatCode="_(&quot;$&quot;* #,##0_);_(&quot;$&quot;* \(#,##0\);_(&quot;$&quot;* &quot;-&quot;??_);_(@_)"/>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numFmt numFmtId="164" formatCode="_(&quot;$&quot;* #,##0_);_(&quot;$&quot;* \(#,##0\);_(&quot;$&quot;* &quot;-&quot;??_);_(@_)"/>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border diagonalUp="0" diagonalDown="0">
        <left style="thin">
          <color theme="4" tint="0.39997558519241921"/>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theme="1"/>
        <name val="Calibri"/>
        <family val="2"/>
        <scheme val="minor"/>
      </font>
      <numFmt numFmtId="165" formatCode="&quot;$&quot;#,##0.00"/>
      <border diagonalUp="0" diagonalDown="0">
        <left style="thin">
          <color theme="4" tint="0.39997558519241921"/>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theme="1"/>
        <name val="Calibri"/>
        <family val="2"/>
        <scheme val="minor"/>
      </font>
      <alignment horizontal="center" vertical="center" textRotation="0" indent="0" justifyLastLine="0" shrinkToFit="0" readingOrder="0"/>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protection locked="0" hidden="0"/>
    </dxf>
    <dxf>
      <border>
        <bottom style="medium">
          <color indexed="64"/>
        </bottom>
      </border>
    </dxf>
    <dxf>
      <font>
        <strike val="0"/>
        <outline val="0"/>
        <shadow val="0"/>
        <u val="none"/>
        <vertAlign val="baseline"/>
        <sz val="10"/>
        <color theme="0"/>
        <name val="Calibri"/>
        <family val="2"/>
        <scheme val="minor"/>
      </font>
      <fill>
        <patternFill patternType="solid">
          <fgColor indexed="64"/>
          <bgColor theme="4" tint="-0.499984740745262"/>
        </patternFill>
      </fill>
      <alignment horizontal="center" vertical="center" textRotation="0" wrapText="1" indent="0" justifyLastLine="0" shrinkToFit="0" readingOrder="0"/>
      <border diagonalUp="0" diagonalDown="0">
        <left style="medium">
          <color indexed="0"/>
        </left>
        <right style="medium">
          <color indexed="0"/>
        </right>
        <top/>
        <bottom/>
      </border>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Clients\Mallinckrodt\Analyses\Mallinckrodt%20%20-%20Gap%20Analysis%20-%20Exhibit%20H%20-%202-23-16%20Final%20E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A "/>
      <sheetName val="BACKUP"/>
      <sheetName val="10 Yr Summary"/>
      <sheetName val="Assumpt"/>
      <sheetName val="SC. 1 - NJ "/>
      <sheetName val="SC.2 - PA"/>
      <sheetName val="Labor Analysis"/>
    </sheetNames>
    <sheetDataSet>
      <sheetData sheetId="0" refreshError="1"/>
      <sheetData sheetId="1" refreshError="1"/>
      <sheetData sheetId="2" refreshError="1"/>
      <sheetData sheetId="3">
        <row r="11">
          <cell r="F11">
            <v>0.03</v>
          </cell>
        </row>
      </sheetData>
      <sheetData sheetId="4" refreshError="1"/>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613" displayName="Table1613" ref="C14:M150" totalsRowShown="0" headerRowDxfId="20" dataDxfId="18" headerRowBorderDxfId="19" dataCellStyle="Currency">
  <sortState xmlns:xlrd2="http://schemas.microsoft.com/office/spreadsheetml/2017/richdata2" ref="C4:L150">
    <sortCondition descending="1" ref="D3:D150"/>
  </sortState>
  <tableColumns count="11">
    <tableColumn id="1" xr3:uid="{00000000-0010-0000-0000-000001000000}" name="Total Anticipated Number of Eligible New Jobs" dataDxfId="17"/>
    <tableColumn id="3" xr3:uid="{00000000-0010-0000-0000-000003000000}" name="Proposed Annual Salary" dataDxfId="0" dataCellStyle="Currency"/>
    <tableColumn id="9" xr3:uid="{216B9FEB-016F-4CA2-B41C-53D363B8EF2A}" name="Total Annual Salary (auto-calculates)" dataDxfId="16" dataCellStyle="Currency">
      <calculatedColumnFormula>Table1613[[#This Row],[Total Anticipated Number of Eligible New Jobs]]*Table1613[[#This Row],[Proposed Annual Salary]]</calculatedColumnFormula>
    </tableColumn>
    <tableColumn id="5" xr3:uid="{CD37DCAA-4398-4ECB-A9EE-B2E52D6D3E02}" name="County Median Salary*120%" dataDxfId="15" dataCellStyle="Currency">
      <calculatedColumnFormula>IF(B15&lt;&gt;"",VLOOKUP(IF(B15="QBF 1",$D$10,IF(B15="QBF 2",$D$11,IF(B15="QBF 3",$D$12,""))),Sheet1!A:C,3,FALSE),"")</calculatedColumnFormula>
    </tableColumn>
    <tableColumn id="29" xr3:uid="{00000000-0010-0000-0000-00001D000000}" name="*Employing Entity" dataDxfId="14" dataCellStyle="Currency"/>
    <tableColumn id="30" xr3:uid="{00000000-0010-0000-0000-00001E000000}" name="Employment Status (W-2,1099,PEO,etc)" dataDxfId="13" dataCellStyle="Currency"/>
    <tableColumn id="31" xr3:uid="{00000000-0010-0000-0000-00001F000000}" name="Minimum Hours per week ≥ 35 hrs?" dataDxfId="12" dataCellStyle="Currency"/>
    <tableColumn id="7" xr3:uid="{FC9B0344-1F43-49C8-AAA8-9DE58C01D7CE}" name="Will these employees spend at least 80 percent of their work hours in NJ?" dataDxfId="11" dataCellStyle="Currency"/>
    <tableColumn id="6" xr3:uid="{421C54F9-8EBE-48F4-9FF3-D8EFE0825F0F}" name="Will these employees spend at least 80 percent of their work hours At the Qualified Business Facilty?" dataDxfId="10"/>
    <tableColumn id="2" xr3:uid="{C9350BF6-E436-4E15-9B33-E791EEDCCC02}" name="Will  80 percent of the Employee's Gross Income Tax be withheld and remitted to New Jersey?" dataDxfId="9" dataCellStyle="Currency"/>
    <tableColumn id="4" xr3:uid="{099F319E-7F9D-4691-A59A-5771398D7A82}" name="Do these new jobs meet the requirement of being paid at least 120% of the Median Salary for the Qualified Business Facility?" dataDxfId="8"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150"/>
  <sheetViews>
    <sheetView showGridLines="0" tabSelected="1" zoomScale="93" zoomScaleNormal="93" workbookViewId="0">
      <selection activeCell="B3" sqref="B3:M3"/>
    </sheetView>
  </sheetViews>
  <sheetFormatPr defaultColWidth="46.1796875" defaultRowHeight="13" x14ac:dyDescent="0.3"/>
  <cols>
    <col min="1" max="1" width="32.7265625" style="17" customWidth="1"/>
    <col min="2" max="2" width="22.7265625" style="17" customWidth="1"/>
    <col min="3" max="3" width="23.1796875" style="17" customWidth="1"/>
    <col min="4" max="5" width="15.54296875" style="17" customWidth="1"/>
    <col min="6" max="6" width="14.81640625" style="30" customWidth="1"/>
    <col min="7" max="7" width="18" style="17" bestFit="1" customWidth="1"/>
    <col min="8" max="8" width="18" style="17" customWidth="1"/>
    <col min="9" max="9" width="18.54296875" style="17" customWidth="1"/>
    <col min="10" max="10" width="20.1796875" style="17" customWidth="1"/>
    <col min="11" max="11" width="18.26953125" style="17" customWidth="1"/>
    <col min="12" max="12" width="20.7265625" style="17" customWidth="1"/>
    <col min="13" max="13" width="22.1796875" style="17" customWidth="1"/>
    <col min="14" max="16384" width="46.1796875" style="17"/>
  </cols>
  <sheetData>
    <row r="1" spans="1:13" ht="21" x14ac:dyDescent="0.3">
      <c r="A1" s="83" t="s">
        <v>0</v>
      </c>
      <c r="B1" s="83"/>
      <c r="C1" s="83"/>
      <c r="D1" s="83"/>
      <c r="E1" s="83"/>
      <c r="F1" s="83"/>
      <c r="G1" s="83"/>
      <c r="H1" s="83"/>
      <c r="I1" s="83"/>
      <c r="J1" s="83"/>
      <c r="K1" s="83"/>
      <c r="L1" s="83"/>
      <c r="M1" s="83"/>
    </row>
    <row r="2" spans="1:13" ht="18.5" x14ac:dyDescent="0.45">
      <c r="A2" s="41" t="s">
        <v>1</v>
      </c>
      <c r="B2" s="42"/>
      <c r="C2" s="42"/>
      <c r="D2" s="42"/>
      <c r="E2" s="42"/>
      <c r="F2" s="43"/>
      <c r="G2" s="42"/>
      <c r="H2" s="42"/>
      <c r="I2" s="42"/>
      <c r="J2" s="42"/>
      <c r="K2" s="42"/>
      <c r="L2" s="42"/>
    </row>
    <row r="3" spans="1:13" ht="42" customHeight="1" thickBot="1" x14ac:dyDescent="0.55000000000000004">
      <c r="A3" s="44" t="s">
        <v>2</v>
      </c>
      <c r="B3" s="88" t="s">
        <v>3</v>
      </c>
      <c r="C3" s="88"/>
      <c r="D3" s="88"/>
      <c r="E3" s="88"/>
      <c r="F3" s="88"/>
      <c r="G3" s="88"/>
      <c r="H3" s="88"/>
      <c r="I3" s="88"/>
      <c r="J3" s="88"/>
      <c r="K3" s="88"/>
      <c r="L3" s="88"/>
      <c r="M3" s="88"/>
    </row>
    <row r="4" spans="1:13" x14ac:dyDescent="0.3">
      <c r="A4" s="42"/>
      <c r="B4" s="42"/>
      <c r="C4" s="45"/>
      <c r="D4" s="46" t="s">
        <v>3</v>
      </c>
      <c r="E4" s="46"/>
      <c r="F4" s="47"/>
      <c r="G4" s="46"/>
      <c r="H4" s="48"/>
      <c r="I4" s="48"/>
      <c r="J4" s="48"/>
      <c r="K4" s="48"/>
      <c r="L4" s="48"/>
    </row>
    <row r="5" spans="1:13" s="18" customFormat="1" x14ac:dyDescent="0.3">
      <c r="A5" s="87" t="s">
        <v>76</v>
      </c>
      <c r="B5" s="87"/>
      <c r="C5" s="87"/>
      <c r="D5" s="87"/>
      <c r="E5" s="87"/>
      <c r="F5" s="87"/>
      <c r="G5" s="87"/>
      <c r="H5" s="87"/>
      <c r="I5" s="87"/>
      <c r="J5" s="87"/>
      <c r="K5" s="87"/>
      <c r="L5" s="87"/>
      <c r="M5" s="87"/>
    </row>
    <row r="6" spans="1:13" ht="304.5" customHeight="1" x14ac:dyDescent="0.3">
      <c r="A6" s="87"/>
      <c r="B6" s="87"/>
      <c r="C6" s="87"/>
      <c r="D6" s="87"/>
      <c r="E6" s="87"/>
      <c r="F6" s="87"/>
      <c r="G6" s="87"/>
      <c r="H6" s="87"/>
      <c r="I6" s="87"/>
      <c r="J6" s="87"/>
      <c r="K6" s="87"/>
      <c r="L6" s="87"/>
      <c r="M6" s="87"/>
    </row>
    <row r="7" spans="1:13" x14ac:dyDescent="0.3">
      <c r="A7" s="84" t="s">
        <v>4</v>
      </c>
      <c r="B7" s="85"/>
      <c r="C7" s="85"/>
      <c r="D7" s="85"/>
      <c r="E7" s="85"/>
      <c r="F7" s="49"/>
      <c r="G7" s="85" t="s">
        <v>5</v>
      </c>
      <c r="H7" s="85"/>
      <c r="I7" s="85"/>
      <c r="J7" s="85"/>
      <c r="K7" s="85"/>
      <c r="L7" s="85"/>
      <c r="M7" s="85"/>
    </row>
    <row r="8" spans="1:13" ht="19" thickBot="1" x14ac:dyDescent="0.35">
      <c r="A8" s="84"/>
      <c r="B8" s="85"/>
      <c r="C8" s="85"/>
      <c r="D8" s="85"/>
      <c r="E8" s="85"/>
      <c r="F8" s="50"/>
      <c r="G8" s="86"/>
      <c r="H8" s="86"/>
      <c r="I8" s="86"/>
      <c r="J8" s="86"/>
      <c r="K8" s="86"/>
      <c r="L8" s="86"/>
      <c r="M8" s="86"/>
    </row>
    <row r="9" spans="1:13" ht="26" x14ac:dyDescent="0.3">
      <c r="A9" s="51"/>
      <c r="B9" s="52" t="s">
        <v>6</v>
      </c>
      <c r="C9" s="52" t="s">
        <v>7</v>
      </c>
      <c r="D9" s="52" t="s">
        <v>8</v>
      </c>
      <c r="E9" s="53" t="s">
        <v>9</v>
      </c>
      <c r="F9" s="54"/>
      <c r="G9" s="71" t="s">
        <v>10</v>
      </c>
      <c r="H9" s="72"/>
      <c r="I9" s="72"/>
      <c r="J9" s="72"/>
      <c r="K9" s="73"/>
      <c r="L9" s="71" t="s">
        <v>11</v>
      </c>
      <c r="M9" s="73"/>
    </row>
    <row r="10" spans="1:13" x14ac:dyDescent="0.3">
      <c r="A10" s="19" t="s">
        <v>12</v>
      </c>
      <c r="B10" s="31"/>
      <c r="C10" s="32"/>
      <c r="D10" s="31"/>
      <c r="E10" s="33"/>
      <c r="F10" s="54"/>
      <c r="G10" s="74"/>
      <c r="H10" s="75"/>
      <c r="I10" s="75"/>
      <c r="J10" s="75"/>
      <c r="K10" s="76"/>
      <c r="L10" s="74"/>
      <c r="M10" s="76"/>
    </row>
    <row r="11" spans="1:13" x14ac:dyDescent="0.3">
      <c r="A11" s="19" t="s">
        <v>13</v>
      </c>
      <c r="B11" s="31"/>
      <c r="C11" s="32"/>
      <c r="D11" s="31"/>
      <c r="E11" s="33"/>
      <c r="F11" s="54"/>
      <c r="G11" s="77" t="e">
        <f>MEDIAN(D15:D150)</f>
        <v>#NUM!</v>
      </c>
      <c r="H11" s="81"/>
      <c r="I11" s="81"/>
      <c r="J11" s="81"/>
      <c r="K11" s="78"/>
      <c r="L11" s="77">
        <f>MAX(Table1613[County Median Salary*120%])</f>
        <v>0</v>
      </c>
      <c r="M11" s="78"/>
    </row>
    <row r="12" spans="1:13" ht="13.5" thickBot="1" x14ac:dyDescent="0.35">
      <c r="A12" s="20" t="s">
        <v>14</v>
      </c>
      <c r="B12" s="34"/>
      <c r="C12" s="35"/>
      <c r="D12" s="34"/>
      <c r="E12" s="36"/>
      <c r="F12" s="54"/>
      <c r="G12" s="79"/>
      <c r="H12" s="82"/>
      <c r="I12" s="82"/>
      <c r="J12" s="82"/>
      <c r="K12" s="80"/>
      <c r="L12" s="79"/>
      <c r="M12" s="80"/>
    </row>
    <row r="13" spans="1:13" ht="16" thickBot="1" x14ac:dyDescent="0.35">
      <c r="A13" s="55"/>
      <c r="B13" s="56"/>
      <c r="C13" s="57"/>
      <c r="D13" s="56"/>
      <c r="E13" s="56"/>
      <c r="F13" s="58"/>
      <c r="G13" s="59"/>
      <c r="H13" s="60"/>
      <c r="I13" s="60"/>
      <c r="J13" s="60"/>
      <c r="K13" s="60"/>
      <c r="L13" s="59"/>
      <c r="M13" s="61"/>
    </row>
    <row r="14" spans="1:13" s="69" customFormat="1" ht="65.5" thickBot="1" x14ac:dyDescent="0.3">
      <c r="A14" s="62" t="s">
        <v>15</v>
      </c>
      <c r="B14" s="63" t="s">
        <v>16</v>
      </c>
      <c r="C14" s="63" t="s">
        <v>17</v>
      </c>
      <c r="D14" s="64" t="s">
        <v>18</v>
      </c>
      <c r="E14" s="65" t="s">
        <v>19</v>
      </c>
      <c r="F14" s="66" t="s">
        <v>20</v>
      </c>
      <c r="G14" s="67" t="s">
        <v>21</v>
      </c>
      <c r="H14" s="67" t="s">
        <v>22</v>
      </c>
      <c r="I14" s="67" t="s">
        <v>23</v>
      </c>
      <c r="J14" s="67" t="s">
        <v>24</v>
      </c>
      <c r="K14" s="67" t="s">
        <v>25</v>
      </c>
      <c r="L14" s="67" t="s">
        <v>26</v>
      </c>
      <c r="M14" s="68" t="s">
        <v>27</v>
      </c>
    </row>
    <row r="15" spans="1:13" x14ac:dyDescent="0.3">
      <c r="A15" s="21"/>
      <c r="B15" s="21"/>
      <c r="C15" s="22"/>
      <c r="D15" s="23"/>
      <c r="E15" s="70">
        <f>Table1613[[#This Row],[Total Anticipated Number of Eligible New Jobs]]*Table1613[[#This Row],[Proposed Annual Salary]]</f>
        <v>0</v>
      </c>
      <c r="F15" s="39" t="str">
        <f>IF(B15&lt;&gt;"",VLOOKUP(IF(B15="QBF 1",$D$10,IF(B15="QBF 2",$D$11,IF(B15="QBF 3",$D$12,""))),Sheet1!A:C,3,FALSE),"")</f>
        <v/>
      </c>
      <c r="G15" s="24"/>
      <c r="H15" s="25"/>
      <c r="I15" s="25"/>
      <c r="J15" s="25"/>
      <c r="K15" s="25"/>
      <c r="L15" s="25"/>
      <c r="M15" s="25"/>
    </row>
    <row r="16" spans="1:13" x14ac:dyDescent="0.3">
      <c r="A16" s="26"/>
      <c r="B16" s="25"/>
      <c r="C16" s="22"/>
      <c r="D16" s="27"/>
      <c r="E16" s="40">
        <f>Table1613[[#This Row],[Total Anticipated Number of Eligible New Jobs]]*Table1613[[#This Row],[Proposed Annual Salary]]</f>
        <v>0</v>
      </c>
      <c r="F16" s="39" t="str">
        <f>IF(B16&lt;&gt;"",VLOOKUP(IF(B16="QBF 1",$D$10,IF(B16="QBF 2",$D$11,IF(B16="QBF 3",$D$12,""))),Sheet1!A:C,3,FALSE),"")</f>
        <v/>
      </c>
      <c r="G16" s="28"/>
      <c r="H16" s="26"/>
      <c r="I16" s="26"/>
      <c r="J16" s="26"/>
      <c r="K16" s="26"/>
      <c r="L16" s="26"/>
      <c r="M16" s="26"/>
    </row>
    <row r="17" spans="1:13" x14ac:dyDescent="0.3">
      <c r="A17" s="29"/>
      <c r="B17" s="21"/>
      <c r="C17" s="22"/>
      <c r="D17" s="27"/>
      <c r="E17" s="40">
        <f>Table1613[[#This Row],[Total Anticipated Number of Eligible New Jobs]]*Table1613[[#This Row],[Proposed Annual Salary]]</f>
        <v>0</v>
      </c>
      <c r="F17" s="39" t="str">
        <f>IF(B17&lt;&gt;"",VLOOKUP(IF(B17="QBF 1",$D$10,IF(B17="QBF 2",$D$11,IF(B17="QBF 3",$D$12,""))),Sheet1!A:C,3,FALSE),"")</f>
        <v/>
      </c>
      <c r="G17" s="28"/>
      <c r="H17" s="26"/>
      <c r="I17" s="26"/>
      <c r="J17" s="26"/>
      <c r="K17" s="26"/>
      <c r="L17" s="26"/>
      <c r="M17" s="26"/>
    </row>
    <row r="18" spans="1:13" x14ac:dyDescent="0.3">
      <c r="A18" s="26"/>
      <c r="B18" s="26"/>
      <c r="C18" s="22"/>
      <c r="D18" s="27"/>
      <c r="E18" s="40">
        <f>Table1613[[#This Row],[Total Anticipated Number of Eligible New Jobs]]*Table1613[[#This Row],[Proposed Annual Salary]]</f>
        <v>0</v>
      </c>
      <c r="F18" s="39" t="str">
        <f>IF(B18&lt;&gt;"",VLOOKUP(IF(B18="QBF 1",$D$10,IF(B18="QBF 2",$D$11,IF(B18="QBF 3",$D$12,""))),Sheet1!A:C,3,FALSE),"")</f>
        <v/>
      </c>
      <c r="G18" s="28"/>
      <c r="H18" s="26"/>
      <c r="I18" s="26"/>
      <c r="J18" s="26"/>
      <c r="K18" s="26"/>
      <c r="L18" s="26"/>
      <c r="M18" s="26"/>
    </row>
    <row r="19" spans="1:13" x14ac:dyDescent="0.3">
      <c r="A19" s="29"/>
      <c r="B19" s="29"/>
      <c r="C19" s="22"/>
      <c r="D19" s="27"/>
      <c r="E19" s="40">
        <f>Table1613[[#This Row],[Total Anticipated Number of Eligible New Jobs]]*Table1613[[#This Row],[Proposed Annual Salary]]</f>
        <v>0</v>
      </c>
      <c r="F19" s="39" t="str">
        <f>IF(B19&lt;&gt;"",VLOOKUP(IF(B19="QBF 1",$D$10,IF(B19="QBF 2",$D$11,IF(B19="QBF 3",$D$12,""))),Sheet1!A:C,3,FALSE),"")</f>
        <v/>
      </c>
      <c r="G19" s="28"/>
      <c r="H19" s="26"/>
      <c r="I19" s="26"/>
      <c r="J19" s="26"/>
      <c r="K19" s="26"/>
      <c r="L19" s="26"/>
      <c r="M19" s="26"/>
    </row>
    <row r="20" spans="1:13" x14ac:dyDescent="0.3">
      <c r="A20" s="26"/>
      <c r="B20" s="26"/>
      <c r="C20" s="22"/>
      <c r="D20" s="27"/>
      <c r="E20" s="40">
        <f>Table1613[[#This Row],[Total Anticipated Number of Eligible New Jobs]]*Table1613[[#This Row],[Proposed Annual Salary]]</f>
        <v>0</v>
      </c>
      <c r="F20" s="39" t="str">
        <f>IF(B20&lt;&gt;"",VLOOKUP(IF(B20="QBF 1",$D$10,IF(B20="QBF 2",$D$11,IF(B20="QBF 3",$D$12,""))),Sheet1!A:C,3,FALSE),"")</f>
        <v/>
      </c>
      <c r="G20" s="28"/>
      <c r="H20" s="26"/>
      <c r="I20" s="26"/>
      <c r="J20" s="26"/>
      <c r="K20" s="26"/>
      <c r="L20" s="26"/>
      <c r="M20" s="26"/>
    </row>
    <row r="21" spans="1:13" x14ac:dyDescent="0.3">
      <c r="A21" s="29"/>
      <c r="B21" s="29"/>
      <c r="C21" s="22"/>
      <c r="D21" s="27"/>
      <c r="E21" s="40">
        <f>Table1613[[#This Row],[Total Anticipated Number of Eligible New Jobs]]*Table1613[[#This Row],[Proposed Annual Salary]]</f>
        <v>0</v>
      </c>
      <c r="F21" s="39" t="str">
        <f>IF(B21&lt;&gt;"",VLOOKUP(IF(B21="QBF 1",$D$10,IF(B21="QBF 2",$D$11,IF(B21="QBF 3",$D$12,""))),Sheet1!A:C,3,FALSE),"")</f>
        <v/>
      </c>
      <c r="G21" s="28"/>
      <c r="H21" s="26"/>
      <c r="I21" s="26"/>
      <c r="J21" s="26"/>
      <c r="K21" s="26"/>
      <c r="L21" s="26"/>
      <c r="M21" s="26"/>
    </row>
    <row r="22" spans="1:13" x14ac:dyDescent="0.3">
      <c r="A22" s="26"/>
      <c r="B22" s="26"/>
      <c r="C22" s="22"/>
      <c r="D22" s="27"/>
      <c r="E22" s="40">
        <f>Table1613[[#This Row],[Total Anticipated Number of Eligible New Jobs]]*Table1613[[#This Row],[Proposed Annual Salary]]</f>
        <v>0</v>
      </c>
      <c r="F22" s="39" t="str">
        <f>IF(B22&lt;&gt;"",VLOOKUP(IF(B22="QBF 1",$D$10,IF(B22="QBF 2",$D$11,IF(B22="QBF 3",$D$12,""))),Sheet1!A:C,3,FALSE),"")</f>
        <v/>
      </c>
      <c r="G22" s="28"/>
      <c r="H22" s="26"/>
      <c r="I22" s="26"/>
      <c r="J22" s="26"/>
      <c r="K22" s="26"/>
      <c r="L22" s="26"/>
      <c r="M22" s="26"/>
    </row>
    <row r="23" spans="1:13" x14ac:dyDescent="0.3">
      <c r="A23" s="29"/>
      <c r="B23" s="29"/>
      <c r="C23" s="22"/>
      <c r="D23" s="27"/>
      <c r="E23" s="40">
        <f>Table1613[[#This Row],[Total Anticipated Number of Eligible New Jobs]]*Table1613[[#This Row],[Proposed Annual Salary]]</f>
        <v>0</v>
      </c>
      <c r="F23" s="39" t="str">
        <f>IF(B23&lt;&gt;"",VLOOKUP(IF(B23="QBF 1",$D$10,IF(B23="QBF 2",$D$11,IF(B23="QBF 3",$D$12,""))),Sheet1!A:C,3,FALSE),"")</f>
        <v/>
      </c>
      <c r="G23" s="28"/>
      <c r="H23" s="26"/>
      <c r="I23" s="26"/>
      <c r="J23" s="26"/>
      <c r="K23" s="26"/>
      <c r="L23" s="26"/>
      <c r="M23" s="26"/>
    </row>
    <row r="24" spans="1:13" x14ac:dyDescent="0.3">
      <c r="A24" s="26"/>
      <c r="B24" s="26"/>
      <c r="C24" s="22"/>
      <c r="D24" s="27"/>
      <c r="E24" s="40">
        <f>Table1613[[#This Row],[Total Anticipated Number of Eligible New Jobs]]*Table1613[[#This Row],[Proposed Annual Salary]]</f>
        <v>0</v>
      </c>
      <c r="F24" s="39" t="str">
        <f>IF(B24&lt;&gt;"",VLOOKUP(IF(B24="QBF 1",$D$10,IF(B24="QBF 2",$D$11,IF(B24="QBF 3",$D$12,""))),Sheet1!A:C,3,FALSE),"")</f>
        <v/>
      </c>
      <c r="G24" s="28"/>
      <c r="H24" s="26"/>
      <c r="I24" s="26"/>
      <c r="J24" s="26"/>
      <c r="K24" s="26"/>
      <c r="L24" s="26"/>
      <c r="M24" s="26"/>
    </row>
    <row r="25" spans="1:13" x14ac:dyDescent="0.3">
      <c r="A25" s="29"/>
      <c r="B25" s="29"/>
      <c r="C25" s="22"/>
      <c r="D25" s="27"/>
      <c r="E25" s="40">
        <f>Table1613[[#This Row],[Total Anticipated Number of Eligible New Jobs]]*Table1613[[#This Row],[Proposed Annual Salary]]</f>
        <v>0</v>
      </c>
      <c r="F25" s="39" t="str">
        <f>IF(B25&lt;&gt;"",VLOOKUP(IF(B25="QBF 1",$D$10,IF(B25="QBF 2",$D$11,IF(B25="QBF 3",$D$12,""))),Sheet1!A:C,3,FALSE),"")</f>
        <v/>
      </c>
      <c r="G25" s="28"/>
      <c r="H25" s="26"/>
      <c r="I25" s="26"/>
      <c r="J25" s="26"/>
      <c r="K25" s="26"/>
      <c r="L25" s="26"/>
      <c r="M25" s="26"/>
    </row>
    <row r="26" spans="1:13" x14ac:dyDescent="0.3">
      <c r="A26" s="26"/>
      <c r="B26" s="26"/>
      <c r="C26" s="22"/>
      <c r="D26" s="27"/>
      <c r="E26" s="40">
        <f>Table1613[[#This Row],[Total Anticipated Number of Eligible New Jobs]]*Table1613[[#This Row],[Proposed Annual Salary]]</f>
        <v>0</v>
      </c>
      <c r="F26" s="39" t="str">
        <f>IF(B26&lt;&gt;"",VLOOKUP(IF(B26="QBF 1",$D$10,IF(B26="QBF 2",$D$11,IF(B26="QBF 3",$D$12,""))),Sheet1!A:C,3,FALSE),"")</f>
        <v/>
      </c>
      <c r="G26" s="28"/>
      <c r="H26" s="26"/>
      <c r="I26" s="26"/>
      <c r="J26" s="26"/>
      <c r="K26" s="26"/>
      <c r="L26" s="26"/>
      <c r="M26" s="26"/>
    </row>
    <row r="27" spans="1:13" x14ac:dyDescent="0.3">
      <c r="A27" s="29"/>
      <c r="B27" s="29"/>
      <c r="C27" s="22"/>
      <c r="D27" s="27"/>
      <c r="E27" s="40">
        <f>Table1613[[#This Row],[Total Anticipated Number of Eligible New Jobs]]*Table1613[[#This Row],[Proposed Annual Salary]]</f>
        <v>0</v>
      </c>
      <c r="F27" s="39" t="str">
        <f>IF(B27&lt;&gt;"",VLOOKUP(IF(B27="QBF 1",$D$10,IF(B27="QBF 2",$D$11,IF(B27="QBF 3",$D$12,""))),Sheet1!A:C,3,FALSE),"")</f>
        <v/>
      </c>
      <c r="G27" s="28"/>
      <c r="H27" s="26"/>
      <c r="I27" s="26"/>
      <c r="J27" s="26"/>
      <c r="K27" s="26"/>
      <c r="L27" s="26"/>
      <c r="M27" s="26"/>
    </row>
    <row r="28" spans="1:13" x14ac:dyDescent="0.3">
      <c r="A28" s="26"/>
      <c r="B28" s="26"/>
      <c r="C28" s="22"/>
      <c r="D28" s="27"/>
      <c r="E28" s="40">
        <f>Table1613[[#This Row],[Total Anticipated Number of Eligible New Jobs]]*Table1613[[#This Row],[Proposed Annual Salary]]</f>
        <v>0</v>
      </c>
      <c r="F28" s="39" t="str">
        <f>IF(B28&lt;&gt;"",VLOOKUP(IF(B28="QBF 1",$D$10,IF(B28="QBF 2",$D$11,IF(B28="QBF 3",$D$12,""))),Sheet1!A:C,3,FALSE),"")</f>
        <v/>
      </c>
      <c r="G28" s="28"/>
      <c r="H28" s="26"/>
      <c r="I28" s="26"/>
      <c r="J28" s="26"/>
      <c r="K28" s="26"/>
      <c r="L28" s="26"/>
      <c r="M28" s="26"/>
    </row>
    <row r="29" spans="1:13" x14ac:dyDescent="0.3">
      <c r="A29" s="29"/>
      <c r="B29" s="29"/>
      <c r="C29" s="22"/>
      <c r="D29" s="27"/>
      <c r="E29" s="40">
        <f>Table1613[[#This Row],[Total Anticipated Number of Eligible New Jobs]]*Table1613[[#This Row],[Proposed Annual Salary]]</f>
        <v>0</v>
      </c>
      <c r="F29" s="39" t="str">
        <f>IF(B29&lt;&gt;"",VLOOKUP(IF(B29="QBF 1",$D$10,IF(B29="QBF 2",$D$11,IF(B29="QBF 3",$D$12,""))),Sheet1!A:C,3,FALSE),"")</f>
        <v/>
      </c>
      <c r="G29" s="28"/>
      <c r="H29" s="26"/>
      <c r="I29" s="26"/>
      <c r="J29" s="26"/>
      <c r="K29" s="26"/>
      <c r="L29" s="26"/>
      <c r="M29" s="26"/>
    </row>
    <row r="30" spans="1:13" x14ac:dyDescent="0.3">
      <c r="A30" s="26"/>
      <c r="B30" s="26"/>
      <c r="C30" s="22"/>
      <c r="D30" s="27"/>
      <c r="E30" s="40">
        <f>Table1613[[#This Row],[Total Anticipated Number of Eligible New Jobs]]*Table1613[[#This Row],[Proposed Annual Salary]]</f>
        <v>0</v>
      </c>
      <c r="F30" s="39" t="str">
        <f>IF(B30&lt;&gt;"",VLOOKUP(IF(B30="QBF 1",$D$10,IF(B30="QBF 2",$D$11,IF(B30="QBF 3",$D$12,""))),Sheet1!A:C,3,FALSE),"")</f>
        <v/>
      </c>
      <c r="G30" s="28"/>
      <c r="H30" s="26"/>
      <c r="I30" s="26"/>
      <c r="J30" s="26"/>
      <c r="K30" s="26"/>
      <c r="L30" s="26"/>
      <c r="M30" s="26"/>
    </row>
    <row r="31" spans="1:13" x14ac:dyDescent="0.3">
      <c r="A31" s="29"/>
      <c r="B31" s="29"/>
      <c r="C31" s="22"/>
      <c r="D31" s="27"/>
      <c r="E31" s="40">
        <f>Table1613[[#This Row],[Total Anticipated Number of Eligible New Jobs]]*Table1613[[#This Row],[Proposed Annual Salary]]</f>
        <v>0</v>
      </c>
      <c r="F31" s="39" t="str">
        <f>IF(B31&lt;&gt;"",VLOOKUP(IF(B31="QBF 1",$D$10,IF(B31="QBF 2",$D$11,IF(B31="QBF 3",$D$12,""))),Sheet1!A:C,3,FALSE),"")</f>
        <v/>
      </c>
      <c r="G31" s="28"/>
      <c r="H31" s="26"/>
      <c r="I31" s="26"/>
      <c r="J31" s="26"/>
      <c r="K31" s="26"/>
      <c r="L31" s="26"/>
      <c r="M31" s="26"/>
    </row>
    <row r="32" spans="1:13" x14ac:dyDescent="0.3">
      <c r="A32" s="26"/>
      <c r="B32" s="26"/>
      <c r="C32" s="22"/>
      <c r="D32" s="27"/>
      <c r="E32" s="40">
        <f>Table1613[[#This Row],[Total Anticipated Number of Eligible New Jobs]]*Table1613[[#This Row],[Proposed Annual Salary]]</f>
        <v>0</v>
      </c>
      <c r="F32" s="39" t="str">
        <f>IF(B32&lt;&gt;"",VLOOKUP(IF(B32="QBF 1",$D$10,IF(B32="QBF 2",$D$11,IF(B32="QBF 3",$D$12,""))),Sheet1!A:C,3,FALSE),"")</f>
        <v/>
      </c>
      <c r="G32" s="26"/>
      <c r="H32" s="26"/>
      <c r="I32" s="26"/>
      <c r="J32" s="26"/>
      <c r="K32" s="26"/>
      <c r="L32" s="26"/>
      <c r="M32" s="26"/>
    </row>
    <row r="33" spans="1:13" x14ac:dyDescent="0.3">
      <c r="A33" s="29"/>
      <c r="B33" s="29"/>
      <c r="C33" s="22"/>
      <c r="D33" s="27"/>
      <c r="E33" s="40">
        <f>Table1613[[#This Row],[Total Anticipated Number of Eligible New Jobs]]*Table1613[[#This Row],[Proposed Annual Salary]]</f>
        <v>0</v>
      </c>
      <c r="F33" s="39" t="str">
        <f>IF(B33&lt;&gt;"",VLOOKUP(IF(B33="QBF 1",$D$10,IF(B33="QBF 2",$D$11,IF(B33="QBF 3",$D$12,""))),Sheet1!A:C,3,FALSE),"")</f>
        <v/>
      </c>
      <c r="G33" s="26"/>
      <c r="H33" s="26"/>
      <c r="I33" s="26"/>
      <c r="J33" s="26"/>
      <c r="K33" s="26"/>
      <c r="L33" s="26"/>
      <c r="M33" s="26"/>
    </row>
    <row r="34" spans="1:13" x14ac:dyDescent="0.3">
      <c r="A34" s="26"/>
      <c r="B34" s="26"/>
      <c r="C34" s="22"/>
      <c r="D34" s="27"/>
      <c r="E34" s="40">
        <f>Table1613[[#This Row],[Total Anticipated Number of Eligible New Jobs]]*Table1613[[#This Row],[Proposed Annual Salary]]</f>
        <v>0</v>
      </c>
      <c r="F34" s="39" t="str">
        <f>IF(B34&lt;&gt;"",VLOOKUP(IF(B34="QBF 1",$D$10,IF(B34="QBF 2",$D$11,IF(B34="QBF 3",$D$12,""))),Sheet1!A:C,3,FALSE),"")</f>
        <v/>
      </c>
      <c r="G34" s="26"/>
      <c r="H34" s="26"/>
      <c r="I34" s="26"/>
      <c r="J34" s="26"/>
      <c r="K34" s="26"/>
      <c r="L34" s="26"/>
      <c r="M34" s="26"/>
    </row>
    <row r="35" spans="1:13" x14ac:dyDescent="0.3">
      <c r="A35" s="29"/>
      <c r="B35" s="29"/>
      <c r="C35" s="22"/>
      <c r="D35" s="27"/>
      <c r="E35" s="40">
        <f>Table1613[[#This Row],[Total Anticipated Number of Eligible New Jobs]]*Table1613[[#This Row],[Proposed Annual Salary]]</f>
        <v>0</v>
      </c>
      <c r="F35" s="39" t="str">
        <f>IF(B35&lt;&gt;"",VLOOKUP(IF(B35="QBF 1",$D$10,IF(B35="QBF 2",$D$11,IF(B35="QBF 3",$D$12,""))),Sheet1!A:C,3,FALSE),"")</f>
        <v/>
      </c>
      <c r="G35" s="26"/>
      <c r="H35" s="26"/>
      <c r="I35" s="26"/>
      <c r="J35" s="26"/>
      <c r="K35" s="26"/>
      <c r="L35" s="26"/>
      <c r="M35" s="26"/>
    </row>
    <row r="36" spans="1:13" x14ac:dyDescent="0.3">
      <c r="A36" s="26"/>
      <c r="B36" s="26"/>
      <c r="C36" s="22"/>
      <c r="D36" s="27"/>
      <c r="E36" s="40">
        <f>Table1613[[#This Row],[Total Anticipated Number of Eligible New Jobs]]*Table1613[[#This Row],[Proposed Annual Salary]]</f>
        <v>0</v>
      </c>
      <c r="F36" s="39" t="str">
        <f>IF(B36&lt;&gt;"",VLOOKUP(IF(B36="QBF 1",$D$10,IF(B36="QBF 2",$D$11,IF(B36="QBF 3",$D$12,""))),Sheet1!A:C,3,FALSE),"")</f>
        <v/>
      </c>
      <c r="G36" s="26"/>
      <c r="H36" s="26"/>
      <c r="I36" s="26"/>
      <c r="J36" s="26"/>
      <c r="K36" s="26"/>
      <c r="L36" s="26"/>
      <c r="M36" s="26"/>
    </row>
    <row r="37" spans="1:13" x14ac:dyDescent="0.3">
      <c r="A37" s="29"/>
      <c r="B37" s="29"/>
      <c r="C37" s="22"/>
      <c r="D37" s="27"/>
      <c r="E37" s="40">
        <f>Table1613[[#This Row],[Total Anticipated Number of Eligible New Jobs]]*Table1613[[#This Row],[Proposed Annual Salary]]</f>
        <v>0</v>
      </c>
      <c r="F37" s="39" t="str">
        <f>IF(B37&lt;&gt;"",VLOOKUP(IF(B37="QBF 1",$D$10,IF(B37="QBF 2",$D$11,IF(B37="QBF 3",$D$12,""))),Sheet1!A:C,3,FALSE),"")</f>
        <v/>
      </c>
      <c r="G37" s="26"/>
      <c r="H37" s="26"/>
      <c r="I37" s="26"/>
      <c r="J37" s="26"/>
      <c r="K37" s="26"/>
      <c r="L37" s="26"/>
      <c r="M37" s="26"/>
    </row>
    <row r="38" spans="1:13" x14ac:dyDescent="0.3">
      <c r="A38" s="26"/>
      <c r="B38" s="26"/>
      <c r="C38" s="22"/>
      <c r="D38" s="27"/>
      <c r="E38" s="40">
        <f>Table1613[[#This Row],[Total Anticipated Number of Eligible New Jobs]]*Table1613[[#This Row],[Proposed Annual Salary]]</f>
        <v>0</v>
      </c>
      <c r="F38" s="39" t="str">
        <f>IF(B38&lt;&gt;"",VLOOKUP(IF(B38="QBF 1",$D$10,IF(B38="QBF 2",$D$11,IF(B38="QBF 3",$D$12,""))),Sheet1!A:C,3,FALSE),"")</f>
        <v/>
      </c>
      <c r="G38" s="26"/>
      <c r="H38" s="26"/>
      <c r="I38" s="26"/>
      <c r="J38" s="26"/>
      <c r="K38" s="26"/>
      <c r="L38" s="26"/>
      <c r="M38" s="26"/>
    </row>
    <row r="39" spans="1:13" x14ac:dyDescent="0.3">
      <c r="A39" s="29"/>
      <c r="B39" s="29"/>
      <c r="C39" s="22"/>
      <c r="D39" s="27"/>
      <c r="E39" s="40">
        <f>Table1613[[#This Row],[Total Anticipated Number of Eligible New Jobs]]*Table1613[[#This Row],[Proposed Annual Salary]]</f>
        <v>0</v>
      </c>
      <c r="F39" s="39" t="str">
        <f>IF(B39&lt;&gt;"",VLOOKUP(IF(B39="QBF 1",$D$10,IF(B39="QBF 2",$D$11,IF(B39="QBF 3",$D$12,""))),Sheet1!A:C,3,FALSE),"")</f>
        <v/>
      </c>
      <c r="G39" s="26"/>
      <c r="H39" s="26"/>
      <c r="I39" s="26"/>
      <c r="J39" s="26"/>
      <c r="K39" s="26"/>
      <c r="L39" s="26"/>
      <c r="M39" s="26"/>
    </row>
    <row r="40" spans="1:13" x14ac:dyDescent="0.3">
      <c r="A40" s="26"/>
      <c r="B40" s="26"/>
      <c r="C40" s="22"/>
      <c r="D40" s="27"/>
      <c r="E40" s="40">
        <f>Table1613[[#This Row],[Total Anticipated Number of Eligible New Jobs]]*Table1613[[#This Row],[Proposed Annual Salary]]</f>
        <v>0</v>
      </c>
      <c r="F40" s="39" t="str">
        <f>IF(B40&lt;&gt;"",VLOOKUP(IF(B40="QBF 1",$D$10,IF(B40="QBF 2",$D$11,IF(B40="QBF 3",$D$12,""))),Sheet1!A:C,3,FALSE),"")</f>
        <v/>
      </c>
      <c r="G40" s="26"/>
      <c r="H40" s="26"/>
      <c r="I40" s="26"/>
      <c r="J40" s="26"/>
      <c r="K40" s="26"/>
      <c r="L40" s="26"/>
      <c r="M40" s="26"/>
    </row>
    <row r="41" spans="1:13" x14ac:dyDescent="0.3">
      <c r="A41" s="29"/>
      <c r="B41" s="29"/>
      <c r="C41" s="22"/>
      <c r="D41" s="27"/>
      <c r="E41" s="40">
        <f>Table1613[[#This Row],[Total Anticipated Number of Eligible New Jobs]]*Table1613[[#This Row],[Proposed Annual Salary]]</f>
        <v>0</v>
      </c>
      <c r="F41" s="39" t="str">
        <f>IF(B41&lt;&gt;"",VLOOKUP(IF(B41="QBF 1",$D$10,IF(B41="QBF 2",$D$11,IF(B41="QBF 3",$D$12,""))),Sheet1!A:C,3,FALSE),"")</f>
        <v/>
      </c>
      <c r="G41" s="26"/>
      <c r="H41" s="26"/>
      <c r="I41" s="26"/>
      <c r="J41" s="26"/>
      <c r="K41" s="26"/>
      <c r="L41" s="26"/>
      <c r="M41" s="26"/>
    </row>
    <row r="42" spans="1:13" x14ac:dyDescent="0.3">
      <c r="A42" s="26"/>
      <c r="B42" s="26"/>
      <c r="C42" s="22"/>
      <c r="D42" s="27"/>
      <c r="E42" s="40">
        <f>Table1613[[#This Row],[Total Anticipated Number of Eligible New Jobs]]*Table1613[[#This Row],[Proposed Annual Salary]]</f>
        <v>0</v>
      </c>
      <c r="F42" s="39" t="str">
        <f>IF(B42&lt;&gt;"",VLOOKUP(IF(B42="QBF 1",$D$10,IF(B42="QBF 2",$D$11,IF(B42="QBF 3",$D$12,""))),Sheet1!A:C,3,FALSE),"")</f>
        <v/>
      </c>
      <c r="G42" s="26"/>
      <c r="H42" s="26"/>
      <c r="I42" s="26"/>
      <c r="J42" s="26"/>
      <c r="K42" s="26"/>
      <c r="L42" s="26"/>
      <c r="M42" s="26"/>
    </row>
    <row r="43" spans="1:13" x14ac:dyDescent="0.3">
      <c r="A43" s="29"/>
      <c r="B43" s="29"/>
      <c r="C43" s="22"/>
      <c r="D43" s="27"/>
      <c r="E43" s="40">
        <f>Table1613[[#This Row],[Total Anticipated Number of Eligible New Jobs]]*Table1613[[#This Row],[Proposed Annual Salary]]</f>
        <v>0</v>
      </c>
      <c r="F43" s="39" t="str">
        <f>IF(B43&lt;&gt;"",VLOOKUP(IF(B43="QBF 1",$D$10,IF(B43="QBF 2",$D$11,IF(B43="QBF 3",$D$12,""))),Sheet1!A:C,3,FALSE),"")</f>
        <v/>
      </c>
      <c r="G43" s="26"/>
      <c r="H43" s="26"/>
      <c r="I43" s="26"/>
      <c r="J43" s="26"/>
      <c r="K43" s="26"/>
      <c r="L43" s="26"/>
      <c r="M43" s="26"/>
    </row>
    <row r="44" spans="1:13" x14ac:dyDescent="0.3">
      <c r="A44" s="26"/>
      <c r="B44" s="26"/>
      <c r="C44" s="22"/>
      <c r="D44" s="27"/>
      <c r="E44" s="40">
        <f>Table1613[[#This Row],[Total Anticipated Number of Eligible New Jobs]]*Table1613[[#This Row],[Proposed Annual Salary]]</f>
        <v>0</v>
      </c>
      <c r="F44" s="39" t="str">
        <f>IF(B44&lt;&gt;"",VLOOKUP(IF(B44="QBF 1",$D$10,IF(B44="QBF 2",$D$11,IF(B44="QBF 3",$D$12,""))),Sheet1!A:C,3,FALSE),"")</f>
        <v/>
      </c>
      <c r="G44" s="26"/>
      <c r="H44" s="26"/>
      <c r="I44" s="26"/>
      <c r="J44" s="26"/>
      <c r="K44" s="26"/>
      <c r="L44" s="26"/>
      <c r="M44" s="26"/>
    </row>
    <row r="45" spans="1:13" x14ac:dyDescent="0.3">
      <c r="A45" s="29"/>
      <c r="B45" s="29"/>
      <c r="C45" s="22"/>
      <c r="D45" s="27"/>
      <c r="E45" s="40">
        <f>Table1613[[#This Row],[Total Anticipated Number of Eligible New Jobs]]*Table1613[[#This Row],[Proposed Annual Salary]]</f>
        <v>0</v>
      </c>
      <c r="F45" s="39" t="str">
        <f>IF(B45&lt;&gt;"",VLOOKUP(IF(B45="QBF 1",$D$10,IF(B45="QBF 2",$D$11,IF(B45="QBF 3",$D$12,""))),Sheet1!A:C,3,FALSE),"")</f>
        <v/>
      </c>
      <c r="G45" s="26"/>
      <c r="H45" s="26"/>
      <c r="I45" s="26"/>
      <c r="J45" s="26"/>
      <c r="K45" s="26"/>
      <c r="L45" s="26"/>
      <c r="M45" s="26"/>
    </row>
    <row r="46" spans="1:13" x14ac:dyDescent="0.3">
      <c r="A46" s="26"/>
      <c r="B46" s="26"/>
      <c r="C46" s="22"/>
      <c r="D46" s="27"/>
      <c r="E46" s="40">
        <f>Table1613[[#This Row],[Total Anticipated Number of Eligible New Jobs]]*Table1613[[#This Row],[Proposed Annual Salary]]</f>
        <v>0</v>
      </c>
      <c r="F46" s="39" t="str">
        <f>IF(B46&lt;&gt;"",VLOOKUP(IF(B46="QBF 1",$D$10,IF(B46="QBF 2",$D$11,IF(B46="QBF 3",$D$12,""))),Sheet1!A:C,3,FALSE),"")</f>
        <v/>
      </c>
      <c r="G46" s="26"/>
      <c r="H46" s="26"/>
      <c r="I46" s="26"/>
      <c r="J46" s="26"/>
      <c r="K46" s="26"/>
      <c r="L46" s="26"/>
      <c r="M46" s="26"/>
    </row>
    <row r="47" spans="1:13" x14ac:dyDescent="0.3">
      <c r="A47" s="29"/>
      <c r="B47" s="29"/>
      <c r="C47" s="22"/>
      <c r="D47" s="27"/>
      <c r="E47" s="40">
        <f>Table1613[[#This Row],[Total Anticipated Number of Eligible New Jobs]]*Table1613[[#This Row],[Proposed Annual Salary]]</f>
        <v>0</v>
      </c>
      <c r="F47" s="39" t="str">
        <f>IF(B47&lt;&gt;"",VLOOKUP(IF(B47="QBF 1",$D$10,IF(B47="QBF 2",$D$11,IF(B47="QBF 3",$D$12,""))),Sheet1!A:C,3,FALSE),"")</f>
        <v/>
      </c>
      <c r="G47" s="26"/>
      <c r="H47" s="26"/>
      <c r="I47" s="26"/>
      <c r="J47" s="26"/>
      <c r="K47" s="26"/>
      <c r="L47" s="26"/>
      <c r="M47" s="26"/>
    </row>
    <row r="48" spans="1:13" x14ac:dyDescent="0.3">
      <c r="A48" s="26"/>
      <c r="B48" s="26"/>
      <c r="C48" s="22"/>
      <c r="D48" s="27"/>
      <c r="E48" s="40">
        <f>Table1613[[#This Row],[Total Anticipated Number of Eligible New Jobs]]*Table1613[[#This Row],[Proposed Annual Salary]]</f>
        <v>0</v>
      </c>
      <c r="F48" s="39" t="str">
        <f>IF(B48&lt;&gt;"",VLOOKUP(IF(B48="QBF 1",$D$10,IF(B48="QBF 2",$D$11,IF(B48="QBF 3",$D$12,""))),Sheet1!A:C,3,FALSE),"")</f>
        <v/>
      </c>
      <c r="G48" s="26"/>
      <c r="H48" s="26"/>
      <c r="I48" s="26"/>
      <c r="J48" s="26"/>
      <c r="K48" s="26"/>
      <c r="L48" s="26"/>
      <c r="M48" s="26"/>
    </row>
    <row r="49" spans="1:13" x14ac:dyDescent="0.3">
      <c r="A49" s="29"/>
      <c r="B49" s="29"/>
      <c r="C49" s="22"/>
      <c r="D49" s="27"/>
      <c r="E49" s="40">
        <f>Table1613[[#This Row],[Total Anticipated Number of Eligible New Jobs]]*Table1613[[#This Row],[Proposed Annual Salary]]</f>
        <v>0</v>
      </c>
      <c r="F49" s="39" t="str">
        <f>IF(B49&lt;&gt;"",VLOOKUP(IF(B49="QBF 1",$D$10,IF(B49="QBF 2",$D$11,IF(B49="QBF 3",$D$12,""))),Sheet1!A:C,3,FALSE),"")</f>
        <v/>
      </c>
      <c r="G49" s="26"/>
      <c r="H49" s="26"/>
      <c r="I49" s="26"/>
      <c r="J49" s="26"/>
      <c r="K49" s="26"/>
      <c r="L49" s="26"/>
      <c r="M49" s="26"/>
    </row>
    <row r="50" spans="1:13" x14ac:dyDescent="0.3">
      <c r="A50" s="26"/>
      <c r="B50" s="26"/>
      <c r="C50" s="22"/>
      <c r="D50" s="27"/>
      <c r="E50" s="40">
        <f>Table1613[[#This Row],[Total Anticipated Number of Eligible New Jobs]]*Table1613[[#This Row],[Proposed Annual Salary]]</f>
        <v>0</v>
      </c>
      <c r="F50" s="39" t="str">
        <f>IF(B50&lt;&gt;"",VLOOKUP(IF(B50="QBF 1",$D$10,IF(B50="QBF 2",$D$11,IF(B50="QBF 3",$D$12,""))),Sheet1!A:C,3,FALSE),"")</f>
        <v/>
      </c>
      <c r="G50" s="26"/>
      <c r="H50" s="26"/>
      <c r="I50" s="26"/>
      <c r="J50" s="26"/>
      <c r="K50" s="26"/>
      <c r="L50" s="26"/>
      <c r="M50" s="26"/>
    </row>
    <row r="51" spans="1:13" x14ac:dyDescent="0.3">
      <c r="A51" s="29"/>
      <c r="B51" s="29"/>
      <c r="C51" s="22"/>
      <c r="D51" s="27"/>
      <c r="E51" s="40">
        <f>Table1613[[#This Row],[Total Anticipated Number of Eligible New Jobs]]*Table1613[[#This Row],[Proposed Annual Salary]]</f>
        <v>0</v>
      </c>
      <c r="F51" s="39" t="str">
        <f>IF(B51&lt;&gt;"",VLOOKUP(IF(B51="QBF 1",$D$10,IF(B51="QBF 2",$D$11,IF(B51="QBF 3",$D$12,""))),Sheet1!A:C,3,FALSE),"")</f>
        <v/>
      </c>
      <c r="G51" s="26"/>
      <c r="H51" s="26"/>
      <c r="I51" s="26"/>
      <c r="J51" s="26"/>
      <c r="K51" s="26"/>
      <c r="L51" s="26"/>
      <c r="M51" s="26"/>
    </row>
    <row r="52" spans="1:13" x14ac:dyDescent="0.3">
      <c r="A52" s="26"/>
      <c r="B52" s="26"/>
      <c r="C52" s="22"/>
      <c r="D52" s="27"/>
      <c r="E52" s="40">
        <f>Table1613[[#This Row],[Total Anticipated Number of Eligible New Jobs]]*Table1613[[#This Row],[Proposed Annual Salary]]</f>
        <v>0</v>
      </c>
      <c r="F52" s="39" t="str">
        <f>IF(B52&lt;&gt;"",VLOOKUP(IF(B52="QBF 1",$D$10,IF(B52="QBF 2",$D$11,IF(B52="QBF 3",$D$12,""))),Sheet1!A:C,3,FALSE),"")</f>
        <v/>
      </c>
      <c r="G52" s="26"/>
      <c r="H52" s="26"/>
      <c r="I52" s="26"/>
      <c r="J52" s="26"/>
      <c r="K52" s="26"/>
      <c r="L52" s="26"/>
      <c r="M52" s="26"/>
    </row>
    <row r="53" spans="1:13" x14ac:dyDescent="0.3">
      <c r="A53" s="29"/>
      <c r="B53" s="29"/>
      <c r="C53" s="22"/>
      <c r="D53" s="27"/>
      <c r="E53" s="40">
        <f>Table1613[[#This Row],[Total Anticipated Number of Eligible New Jobs]]*Table1613[[#This Row],[Proposed Annual Salary]]</f>
        <v>0</v>
      </c>
      <c r="F53" s="39" t="str">
        <f>IF(B53&lt;&gt;"",VLOOKUP(IF(B53="QBF 1",$D$10,IF(B53="QBF 2",$D$11,IF(B53="QBF 3",$D$12,""))),Sheet1!A:C,3,FALSE),"")</f>
        <v/>
      </c>
      <c r="G53" s="26"/>
      <c r="H53" s="26"/>
      <c r="I53" s="26"/>
      <c r="J53" s="26"/>
      <c r="K53" s="26"/>
      <c r="L53" s="26"/>
      <c r="M53" s="26"/>
    </row>
    <row r="54" spans="1:13" x14ac:dyDescent="0.3">
      <c r="A54" s="26"/>
      <c r="B54" s="26"/>
      <c r="C54" s="22"/>
      <c r="D54" s="27"/>
      <c r="E54" s="40">
        <f>Table1613[[#This Row],[Total Anticipated Number of Eligible New Jobs]]*Table1613[[#This Row],[Proposed Annual Salary]]</f>
        <v>0</v>
      </c>
      <c r="F54" s="39" t="str">
        <f>IF(B54&lt;&gt;"",VLOOKUP(IF(B54="QBF 1",$D$10,IF(B54="QBF 2",$D$11,IF(B54="QBF 3",$D$12,""))),Sheet1!A:C,3,FALSE),"")</f>
        <v/>
      </c>
      <c r="G54" s="26"/>
      <c r="H54" s="26"/>
      <c r="I54" s="26"/>
      <c r="J54" s="26"/>
      <c r="K54" s="26"/>
      <c r="L54" s="26"/>
      <c r="M54" s="26"/>
    </row>
    <row r="55" spans="1:13" x14ac:dyDescent="0.3">
      <c r="A55" s="29"/>
      <c r="B55" s="29"/>
      <c r="C55" s="22"/>
      <c r="D55" s="27"/>
      <c r="E55" s="40">
        <f>Table1613[[#This Row],[Total Anticipated Number of Eligible New Jobs]]*Table1613[[#This Row],[Proposed Annual Salary]]</f>
        <v>0</v>
      </c>
      <c r="F55" s="39" t="str">
        <f>IF(B55&lt;&gt;"",VLOOKUP(IF(B55="QBF 1",$D$10,IF(B55="QBF 2",$D$11,IF(B55="QBF 3",$D$12,""))),Sheet1!A:C,3,FALSE),"")</f>
        <v/>
      </c>
      <c r="G55" s="26"/>
      <c r="H55" s="26"/>
      <c r="I55" s="26"/>
      <c r="J55" s="26"/>
      <c r="K55" s="26"/>
      <c r="L55" s="26"/>
      <c r="M55" s="26"/>
    </row>
    <row r="56" spans="1:13" x14ac:dyDescent="0.3">
      <c r="A56" s="26"/>
      <c r="B56" s="26"/>
      <c r="C56" s="22"/>
      <c r="D56" s="27"/>
      <c r="E56" s="40">
        <f>Table1613[[#This Row],[Total Anticipated Number of Eligible New Jobs]]*Table1613[[#This Row],[Proposed Annual Salary]]</f>
        <v>0</v>
      </c>
      <c r="F56" s="39" t="str">
        <f>IF(B56&lt;&gt;"",VLOOKUP(IF(B56="QBF 1",$D$10,IF(B56="QBF 2",$D$11,IF(B56="QBF 3",$D$12,""))),Sheet1!A:C,3,FALSE),"")</f>
        <v/>
      </c>
      <c r="G56" s="26"/>
      <c r="H56" s="26"/>
      <c r="I56" s="26"/>
      <c r="J56" s="26"/>
      <c r="K56" s="26"/>
      <c r="L56" s="26"/>
      <c r="M56" s="26"/>
    </row>
    <row r="57" spans="1:13" x14ac:dyDescent="0.3">
      <c r="A57" s="29"/>
      <c r="B57" s="29"/>
      <c r="C57" s="22"/>
      <c r="D57" s="27"/>
      <c r="E57" s="40">
        <f>Table1613[[#This Row],[Total Anticipated Number of Eligible New Jobs]]*Table1613[[#This Row],[Proposed Annual Salary]]</f>
        <v>0</v>
      </c>
      <c r="F57" s="39" t="str">
        <f>IF(B57&lt;&gt;"",VLOOKUP(IF(B57="QBF 1",$D$10,IF(B57="QBF 2",$D$11,IF(B57="QBF 3",$D$12,""))),Sheet1!A:C,3,FALSE),"")</f>
        <v/>
      </c>
      <c r="G57" s="26"/>
      <c r="H57" s="26"/>
      <c r="I57" s="26"/>
      <c r="J57" s="26"/>
      <c r="K57" s="26"/>
      <c r="L57" s="26"/>
      <c r="M57" s="26"/>
    </row>
    <row r="58" spans="1:13" x14ac:dyDescent="0.3">
      <c r="A58" s="26"/>
      <c r="B58" s="26"/>
      <c r="C58" s="22"/>
      <c r="D58" s="27"/>
      <c r="E58" s="40">
        <f>Table1613[[#This Row],[Total Anticipated Number of Eligible New Jobs]]*Table1613[[#This Row],[Proposed Annual Salary]]</f>
        <v>0</v>
      </c>
      <c r="F58" s="39" t="str">
        <f>IF(B58&lt;&gt;"",VLOOKUP(IF(B58="QBF 1",$D$10,IF(B58="QBF 2",$D$11,IF(B58="QBF 3",$D$12,""))),Sheet1!A:C,3,FALSE),"")</f>
        <v/>
      </c>
      <c r="G58" s="26"/>
      <c r="H58" s="26"/>
      <c r="I58" s="26"/>
      <c r="J58" s="26"/>
      <c r="K58" s="26"/>
      <c r="L58" s="26"/>
      <c r="M58" s="26"/>
    </row>
    <row r="59" spans="1:13" x14ac:dyDescent="0.3">
      <c r="A59" s="29"/>
      <c r="B59" s="29"/>
      <c r="C59" s="22"/>
      <c r="D59" s="27"/>
      <c r="E59" s="40">
        <f>Table1613[[#This Row],[Total Anticipated Number of Eligible New Jobs]]*Table1613[[#This Row],[Proposed Annual Salary]]</f>
        <v>0</v>
      </c>
      <c r="F59" s="39" t="str">
        <f>IF(B59&lt;&gt;"",VLOOKUP(IF(B59="QBF 1",$D$10,IF(B59="QBF 2",$D$11,IF(B59="QBF 3",$D$12,""))),Sheet1!A:C,3,FALSE),"")</f>
        <v/>
      </c>
      <c r="G59" s="26"/>
      <c r="H59" s="26"/>
      <c r="I59" s="26"/>
      <c r="J59" s="26"/>
      <c r="K59" s="26"/>
      <c r="L59" s="26"/>
      <c r="M59" s="26"/>
    </row>
    <row r="60" spans="1:13" x14ac:dyDescent="0.3">
      <c r="A60" s="26"/>
      <c r="B60" s="26"/>
      <c r="C60" s="22"/>
      <c r="D60" s="27"/>
      <c r="E60" s="40">
        <f>Table1613[[#This Row],[Total Anticipated Number of Eligible New Jobs]]*Table1613[[#This Row],[Proposed Annual Salary]]</f>
        <v>0</v>
      </c>
      <c r="F60" s="39" t="str">
        <f>IF(B60&lt;&gt;"",VLOOKUP(IF(B60="QBF 1",$D$10,IF(B60="QBF 2",$D$11,IF(B60="QBF 3",$D$12,""))),Sheet1!A:C,3,FALSE),"")</f>
        <v/>
      </c>
      <c r="G60" s="26"/>
      <c r="H60" s="26"/>
      <c r="I60" s="26"/>
      <c r="J60" s="26"/>
      <c r="K60" s="26"/>
      <c r="L60" s="26"/>
      <c r="M60" s="26"/>
    </row>
    <row r="61" spans="1:13" x14ac:dyDescent="0.3">
      <c r="A61" s="29"/>
      <c r="B61" s="29"/>
      <c r="C61" s="22"/>
      <c r="D61" s="27"/>
      <c r="E61" s="40">
        <f>Table1613[[#This Row],[Total Anticipated Number of Eligible New Jobs]]*Table1613[[#This Row],[Proposed Annual Salary]]</f>
        <v>0</v>
      </c>
      <c r="F61" s="39" t="str">
        <f>IF(B61&lt;&gt;"",VLOOKUP(IF(B61="QBF 1",$D$10,IF(B61="QBF 2",$D$11,IF(B61="QBF 3",$D$12,""))),Sheet1!A:C,3,FALSE),"")</f>
        <v/>
      </c>
      <c r="G61" s="26"/>
      <c r="H61" s="26"/>
      <c r="I61" s="26"/>
      <c r="J61" s="26"/>
      <c r="K61" s="26"/>
      <c r="L61" s="26"/>
      <c r="M61" s="26"/>
    </row>
    <row r="62" spans="1:13" x14ac:dyDescent="0.3">
      <c r="A62" s="26"/>
      <c r="B62" s="26"/>
      <c r="C62" s="22"/>
      <c r="D62" s="27"/>
      <c r="E62" s="40">
        <f>Table1613[[#This Row],[Total Anticipated Number of Eligible New Jobs]]*Table1613[[#This Row],[Proposed Annual Salary]]</f>
        <v>0</v>
      </c>
      <c r="F62" s="39" t="str">
        <f>IF(B62&lt;&gt;"",VLOOKUP(IF(B62="QBF 1",$D$10,IF(B62="QBF 2",$D$11,IF(B62="QBF 3",$D$12,""))),Sheet1!A:C,3,FALSE),"")</f>
        <v/>
      </c>
      <c r="G62" s="26"/>
      <c r="H62" s="26"/>
      <c r="I62" s="26"/>
      <c r="J62" s="26"/>
      <c r="K62" s="26"/>
      <c r="L62" s="26"/>
      <c r="M62" s="26"/>
    </row>
    <row r="63" spans="1:13" x14ac:dyDescent="0.3">
      <c r="A63" s="29"/>
      <c r="B63" s="29"/>
      <c r="C63" s="22"/>
      <c r="D63" s="27"/>
      <c r="E63" s="40">
        <f>Table1613[[#This Row],[Total Anticipated Number of Eligible New Jobs]]*Table1613[[#This Row],[Proposed Annual Salary]]</f>
        <v>0</v>
      </c>
      <c r="F63" s="39" t="str">
        <f>IF(B63&lt;&gt;"",VLOOKUP(IF(B63="QBF 1",$D$10,IF(B63="QBF 2",$D$11,IF(B63="QBF 3",$D$12,""))),Sheet1!A:C,3,FALSE),"")</f>
        <v/>
      </c>
      <c r="G63" s="26"/>
      <c r="H63" s="26"/>
      <c r="I63" s="26"/>
      <c r="J63" s="26"/>
      <c r="K63" s="26"/>
      <c r="L63" s="26"/>
      <c r="M63" s="26"/>
    </row>
    <row r="64" spans="1:13" x14ac:dyDescent="0.3">
      <c r="A64" s="26"/>
      <c r="B64" s="26"/>
      <c r="C64" s="22"/>
      <c r="D64" s="27"/>
      <c r="E64" s="40">
        <f>Table1613[[#This Row],[Total Anticipated Number of Eligible New Jobs]]*Table1613[[#This Row],[Proposed Annual Salary]]</f>
        <v>0</v>
      </c>
      <c r="F64" s="39" t="str">
        <f>IF(B64&lt;&gt;"",VLOOKUP(IF(B64="QBF 1",$D$10,IF(B64="QBF 2",$D$11,IF(B64="QBF 3",$D$12,""))),Sheet1!A:C,3,FALSE),"")</f>
        <v/>
      </c>
      <c r="G64" s="26"/>
      <c r="H64" s="26"/>
      <c r="I64" s="26"/>
      <c r="J64" s="26"/>
      <c r="K64" s="26"/>
      <c r="L64" s="26"/>
      <c r="M64" s="26"/>
    </row>
    <row r="65" spans="1:13" x14ac:dyDescent="0.3">
      <c r="A65" s="29"/>
      <c r="B65" s="29"/>
      <c r="C65" s="22"/>
      <c r="D65" s="27"/>
      <c r="E65" s="40">
        <f>Table1613[[#This Row],[Total Anticipated Number of Eligible New Jobs]]*Table1613[[#This Row],[Proposed Annual Salary]]</f>
        <v>0</v>
      </c>
      <c r="F65" s="39" t="str">
        <f>IF(B65&lt;&gt;"",VLOOKUP(IF(B65="QBF 1",$D$10,IF(B65="QBF 2",$D$11,IF(B65="QBF 3",$D$12,""))),Sheet1!A:C,3,FALSE),"")</f>
        <v/>
      </c>
      <c r="G65" s="26"/>
      <c r="H65" s="26"/>
      <c r="I65" s="26"/>
      <c r="J65" s="26"/>
      <c r="K65" s="26"/>
      <c r="L65" s="26"/>
      <c r="M65" s="26"/>
    </row>
    <row r="66" spans="1:13" x14ac:dyDescent="0.3">
      <c r="A66" s="26"/>
      <c r="B66" s="26"/>
      <c r="C66" s="22"/>
      <c r="D66" s="27"/>
      <c r="E66" s="40">
        <f>Table1613[[#This Row],[Total Anticipated Number of Eligible New Jobs]]*Table1613[[#This Row],[Proposed Annual Salary]]</f>
        <v>0</v>
      </c>
      <c r="F66" s="39" t="str">
        <f>IF(B66&lt;&gt;"",VLOOKUP(IF(B66="QBF 1",$D$10,IF(B66="QBF 2",$D$11,IF(B66="QBF 3",$D$12,""))),Sheet1!A:C,3,FALSE),"")</f>
        <v/>
      </c>
      <c r="G66" s="26"/>
      <c r="H66" s="26"/>
      <c r="I66" s="26"/>
      <c r="J66" s="26"/>
      <c r="K66" s="26"/>
      <c r="L66" s="26"/>
      <c r="M66" s="26"/>
    </row>
    <row r="67" spans="1:13" x14ac:dyDescent="0.3">
      <c r="A67" s="29"/>
      <c r="B67" s="29"/>
      <c r="C67" s="22"/>
      <c r="D67" s="27"/>
      <c r="E67" s="40">
        <f>Table1613[[#This Row],[Total Anticipated Number of Eligible New Jobs]]*Table1613[[#This Row],[Proposed Annual Salary]]</f>
        <v>0</v>
      </c>
      <c r="F67" s="39" t="str">
        <f>IF(B67&lt;&gt;"",VLOOKUP(IF(B67="QBF 1",$D$10,IF(B67="QBF 2",$D$11,IF(B67="QBF 3",$D$12,""))),Sheet1!A:C,3,FALSE),"")</f>
        <v/>
      </c>
      <c r="G67" s="26"/>
      <c r="H67" s="26"/>
      <c r="I67" s="26"/>
      <c r="J67" s="26"/>
      <c r="K67" s="26"/>
      <c r="L67" s="26"/>
      <c r="M67" s="26"/>
    </row>
    <row r="68" spans="1:13" x14ac:dyDescent="0.3">
      <c r="A68" s="26"/>
      <c r="B68" s="26"/>
      <c r="C68" s="22"/>
      <c r="D68" s="27"/>
      <c r="E68" s="40">
        <f>Table1613[[#This Row],[Total Anticipated Number of Eligible New Jobs]]*Table1613[[#This Row],[Proposed Annual Salary]]</f>
        <v>0</v>
      </c>
      <c r="F68" s="39" t="str">
        <f>IF(B68&lt;&gt;"",VLOOKUP(IF(B68="QBF 1",$D$10,IF(B68="QBF 2",$D$11,IF(B68="QBF 3",$D$12,""))),Sheet1!A:C,3,FALSE),"")</f>
        <v/>
      </c>
      <c r="G68" s="26"/>
      <c r="H68" s="26"/>
      <c r="I68" s="26"/>
      <c r="J68" s="26"/>
      <c r="K68" s="26"/>
      <c r="L68" s="26"/>
      <c r="M68" s="26"/>
    </row>
    <row r="69" spans="1:13" x14ac:dyDescent="0.3">
      <c r="A69" s="29"/>
      <c r="B69" s="29"/>
      <c r="C69" s="22"/>
      <c r="D69" s="27"/>
      <c r="E69" s="40">
        <f>Table1613[[#This Row],[Total Anticipated Number of Eligible New Jobs]]*Table1613[[#This Row],[Proposed Annual Salary]]</f>
        <v>0</v>
      </c>
      <c r="F69" s="39" t="str">
        <f>IF(B69&lt;&gt;"",VLOOKUP(IF(B69="QBF 1",$D$10,IF(B69="QBF 2",$D$11,IF(B69="QBF 3",$D$12,""))),Sheet1!A:C,3,FALSE),"")</f>
        <v/>
      </c>
      <c r="G69" s="26"/>
      <c r="H69" s="26"/>
      <c r="I69" s="26"/>
      <c r="J69" s="26"/>
      <c r="K69" s="26"/>
      <c r="L69" s="26"/>
      <c r="M69" s="26"/>
    </row>
    <row r="70" spans="1:13" x14ac:dyDescent="0.3">
      <c r="A70" s="26"/>
      <c r="B70" s="26"/>
      <c r="C70" s="22"/>
      <c r="D70" s="27"/>
      <c r="E70" s="40">
        <f>Table1613[[#This Row],[Total Anticipated Number of Eligible New Jobs]]*Table1613[[#This Row],[Proposed Annual Salary]]</f>
        <v>0</v>
      </c>
      <c r="F70" s="39" t="str">
        <f>IF(B70&lt;&gt;"",VLOOKUP(IF(B70="QBF 1",$D$10,IF(B70="QBF 2",$D$11,IF(B70="QBF 3",$D$12,""))),Sheet1!A:C,3,FALSE),"")</f>
        <v/>
      </c>
      <c r="G70" s="26"/>
      <c r="H70" s="26"/>
      <c r="I70" s="26"/>
      <c r="J70" s="26"/>
      <c r="K70" s="26"/>
      <c r="L70" s="26"/>
      <c r="M70" s="26"/>
    </row>
    <row r="71" spans="1:13" x14ac:dyDescent="0.3">
      <c r="A71" s="29"/>
      <c r="B71" s="29"/>
      <c r="C71" s="22"/>
      <c r="D71" s="27"/>
      <c r="E71" s="40">
        <f>Table1613[[#This Row],[Total Anticipated Number of Eligible New Jobs]]*Table1613[[#This Row],[Proposed Annual Salary]]</f>
        <v>0</v>
      </c>
      <c r="F71" s="39" t="str">
        <f>IF(B71&lt;&gt;"",VLOOKUP(IF(B71="QBF 1",$D$10,IF(B71="QBF 2",$D$11,IF(B71="QBF 3",$D$12,""))),Sheet1!A:C,3,FALSE),"")</f>
        <v/>
      </c>
      <c r="G71" s="26"/>
      <c r="H71" s="26"/>
      <c r="I71" s="26"/>
      <c r="J71" s="26"/>
      <c r="K71" s="26"/>
      <c r="L71" s="26"/>
      <c r="M71" s="26"/>
    </row>
    <row r="72" spans="1:13" x14ac:dyDescent="0.3">
      <c r="A72" s="26"/>
      <c r="B72" s="26"/>
      <c r="C72" s="22"/>
      <c r="D72" s="27"/>
      <c r="E72" s="40">
        <f>Table1613[[#This Row],[Total Anticipated Number of Eligible New Jobs]]*Table1613[[#This Row],[Proposed Annual Salary]]</f>
        <v>0</v>
      </c>
      <c r="F72" s="39" t="str">
        <f>IF(B72&lt;&gt;"",VLOOKUP(IF(B72="QBF 1",$D$10,IF(B72="QBF 2",$D$11,IF(B72="QBF 3",$D$12,""))),Sheet1!A:C,3,FALSE),"")</f>
        <v/>
      </c>
      <c r="G72" s="26"/>
      <c r="H72" s="26"/>
      <c r="I72" s="26"/>
      <c r="J72" s="26"/>
      <c r="K72" s="26"/>
      <c r="L72" s="26"/>
      <c r="M72" s="26"/>
    </row>
    <row r="73" spans="1:13" x14ac:dyDescent="0.3">
      <c r="A73" s="29"/>
      <c r="B73" s="29"/>
      <c r="C73" s="22"/>
      <c r="D73" s="27"/>
      <c r="E73" s="40">
        <f>Table1613[[#This Row],[Total Anticipated Number of Eligible New Jobs]]*Table1613[[#This Row],[Proposed Annual Salary]]</f>
        <v>0</v>
      </c>
      <c r="F73" s="39" t="str">
        <f>IF(B73&lt;&gt;"",VLOOKUP(IF(B73="QBF 1",$D$10,IF(B73="QBF 2",$D$11,IF(B73="QBF 3",$D$12,""))),Sheet1!A:C,3,FALSE),"")</f>
        <v/>
      </c>
      <c r="G73" s="26"/>
      <c r="H73" s="26"/>
      <c r="I73" s="26"/>
      <c r="J73" s="26"/>
      <c r="K73" s="26"/>
      <c r="L73" s="26"/>
      <c r="M73" s="26"/>
    </row>
    <row r="74" spans="1:13" x14ac:dyDescent="0.3">
      <c r="A74" s="26"/>
      <c r="B74" s="26"/>
      <c r="C74" s="22"/>
      <c r="D74" s="27"/>
      <c r="E74" s="40">
        <f>Table1613[[#This Row],[Total Anticipated Number of Eligible New Jobs]]*Table1613[[#This Row],[Proposed Annual Salary]]</f>
        <v>0</v>
      </c>
      <c r="F74" s="39" t="str">
        <f>IF(B74&lt;&gt;"",VLOOKUP(IF(B74="QBF 1",$D$10,IF(B74="QBF 2",$D$11,IF(B74="QBF 3",$D$12,""))),Sheet1!A:C,3,FALSE),"")</f>
        <v/>
      </c>
      <c r="G74" s="26"/>
      <c r="H74" s="26"/>
      <c r="I74" s="26"/>
      <c r="J74" s="26"/>
      <c r="K74" s="26"/>
      <c r="L74" s="26"/>
      <c r="M74" s="26"/>
    </row>
    <row r="75" spans="1:13" x14ac:dyDescent="0.3">
      <c r="A75" s="29"/>
      <c r="B75" s="29"/>
      <c r="C75" s="22"/>
      <c r="D75" s="27"/>
      <c r="E75" s="40">
        <f>Table1613[[#This Row],[Total Anticipated Number of Eligible New Jobs]]*Table1613[[#This Row],[Proposed Annual Salary]]</f>
        <v>0</v>
      </c>
      <c r="F75" s="39" t="str">
        <f>IF(B75&lt;&gt;"",VLOOKUP(IF(B75="QBF 1",$D$10,IF(B75="QBF 2",$D$11,IF(B75="QBF 3",$D$12,""))),Sheet1!A:C,3,FALSE),"")</f>
        <v/>
      </c>
      <c r="G75" s="26"/>
      <c r="H75" s="26"/>
      <c r="I75" s="26"/>
      <c r="J75" s="26"/>
      <c r="K75" s="26"/>
      <c r="L75" s="26"/>
      <c r="M75" s="26"/>
    </row>
    <row r="76" spans="1:13" x14ac:dyDescent="0.3">
      <c r="A76" s="26"/>
      <c r="B76" s="26"/>
      <c r="C76" s="22"/>
      <c r="D76" s="27"/>
      <c r="E76" s="40">
        <f>Table1613[[#This Row],[Total Anticipated Number of Eligible New Jobs]]*Table1613[[#This Row],[Proposed Annual Salary]]</f>
        <v>0</v>
      </c>
      <c r="F76" s="39" t="str">
        <f>IF(B76&lt;&gt;"",VLOOKUP(IF(B76="QBF 1",$D$10,IF(B76="QBF 2",$D$11,IF(B76="QBF 3",$D$12,""))),Sheet1!A:C,3,FALSE),"")</f>
        <v/>
      </c>
      <c r="G76" s="26"/>
      <c r="H76" s="26"/>
      <c r="I76" s="26"/>
      <c r="J76" s="26"/>
      <c r="K76" s="26"/>
      <c r="L76" s="26"/>
      <c r="M76" s="26"/>
    </row>
    <row r="77" spans="1:13" x14ac:dyDescent="0.3">
      <c r="A77" s="29"/>
      <c r="B77" s="29"/>
      <c r="C77" s="22"/>
      <c r="D77" s="27"/>
      <c r="E77" s="40">
        <f>Table1613[[#This Row],[Total Anticipated Number of Eligible New Jobs]]*Table1613[[#This Row],[Proposed Annual Salary]]</f>
        <v>0</v>
      </c>
      <c r="F77" s="39" t="str">
        <f>IF(B77&lt;&gt;"",VLOOKUP(IF(B77="QBF 1",$D$10,IF(B77="QBF 2",$D$11,IF(B77="QBF 3",$D$12,""))),Sheet1!A:C,3,FALSE),"")</f>
        <v/>
      </c>
      <c r="G77" s="26"/>
      <c r="H77" s="26"/>
      <c r="I77" s="26"/>
      <c r="J77" s="26"/>
      <c r="K77" s="26"/>
      <c r="L77" s="26"/>
      <c r="M77" s="26"/>
    </row>
    <row r="78" spans="1:13" x14ac:dyDescent="0.3">
      <c r="A78" s="26"/>
      <c r="B78" s="26"/>
      <c r="C78" s="22"/>
      <c r="D78" s="27"/>
      <c r="E78" s="40">
        <f>Table1613[[#This Row],[Total Anticipated Number of Eligible New Jobs]]*Table1613[[#This Row],[Proposed Annual Salary]]</f>
        <v>0</v>
      </c>
      <c r="F78" s="39" t="str">
        <f>IF(B78&lt;&gt;"",VLOOKUP(IF(B78="QBF 1",$D$10,IF(B78="QBF 2",$D$11,IF(B78="QBF 3",$D$12,""))),Sheet1!A:C,3,FALSE),"")</f>
        <v/>
      </c>
      <c r="G78" s="26"/>
      <c r="H78" s="26"/>
      <c r="I78" s="26"/>
      <c r="J78" s="26"/>
      <c r="K78" s="26"/>
      <c r="L78" s="26"/>
      <c r="M78" s="26"/>
    </row>
    <row r="79" spans="1:13" x14ac:dyDescent="0.3">
      <c r="A79" s="29"/>
      <c r="B79" s="29"/>
      <c r="C79" s="22"/>
      <c r="D79" s="27"/>
      <c r="E79" s="40">
        <f>Table1613[[#This Row],[Total Anticipated Number of Eligible New Jobs]]*Table1613[[#This Row],[Proposed Annual Salary]]</f>
        <v>0</v>
      </c>
      <c r="F79" s="39" t="str">
        <f>IF(B79&lt;&gt;"",VLOOKUP(IF(B79="QBF 1",$D$10,IF(B79="QBF 2",$D$11,IF(B79="QBF 3",$D$12,""))),Sheet1!A:C,3,FALSE),"")</f>
        <v/>
      </c>
      <c r="G79" s="26"/>
      <c r="H79" s="26"/>
      <c r="I79" s="26"/>
      <c r="J79" s="26"/>
      <c r="K79" s="26"/>
      <c r="L79" s="26"/>
      <c r="M79" s="26"/>
    </row>
    <row r="80" spans="1:13" x14ac:dyDescent="0.3">
      <c r="A80" s="26"/>
      <c r="B80" s="26"/>
      <c r="C80" s="22"/>
      <c r="D80" s="27"/>
      <c r="E80" s="40">
        <f>Table1613[[#This Row],[Total Anticipated Number of Eligible New Jobs]]*Table1613[[#This Row],[Proposed Annual Salary]]</f>
        <v>0</v>
      </c>
      <c r="F80" s="39" t="str">
        <f>IF(B80&lt;&gt;"",VLOOKUP(IF(B80="QBF 1",$D$10,IF(B80="QBF 2",$D$11,IF(B80="QBF 3",$D$12,""))),Sheet1!A:C,3,FALSE),"")</f>
        <v/>
      </c>
      <c r="G80" s="26"/>
      <c r="H80" s="26"/>
      <c r="I80" s="26"/>
      <c r="J80" s="26"/>
      <c r="K80" s="26"/>
      <c r="L80" s="26"/>
      <c r="M80" s="26"/>
    </row>
    <row r="81" spans="1:13" x14ac:dyDescent="0.3">
      <c r="A81" s="29"/>
      <c r="B81" s="29"/>
      <c r="C81" s="22"/>
      <c r="D81" s="27"/>
      <c r="E81" s="40">
        <f>Table1613[[#This Row],[Total Anticipated Number of Eligible New Jobs]]*Table1613[[#This Row],[Proposed Annual Salary]]</f>
        <v>0</v>
      </c>
      <c r="F81" s="39" t="str">
        <f>IF(B81&lt;&gt;"",VLOOKUP(IF(B81="QBF 1",$D$10,IF(B81="QBF 2",$D$11,IF(B81="QBF 3",$D$12,""))),Sheet1!A:C,3,FALSE),"")</f>
        <v/>
      </c>
      <c r="G81" s="26"/>
      <c r="H81" s="26"/>
      <c r="I81" s="26"/>
      <c r="J81" s="26"/>
      <c r="K81" s="26"/>
      <c r="L81" s="26"/>
      <c r="M81" s="26"/>
    </row>
    <row r="82" spans="1:13" x14ac:dyDescent="0.3">
      <c r="A82" s="26"/>
      <c r="B82" s="26"/>
      <c r="C82" s="22"/>
      <c r="D82" s="27"/>
      <c r="E82" s="40">
        <f>Table1613[[#This Row],[Total Anticipated Number of Eligible New Jobs]]*Table1613[[#This Row],[Proposed Annual Salary]]</f>
        <v>0</v>
      </c>
      <c r="F82" s="39" t="str">
        <f>IF(B82&lt;&gt;"",VLOOKUP(IF(B82="QBF 1",$D$10,IF(B82="QBF 2",$D$11,IF(B82="QBF 3",$D$12,""))),Sheet1!A:C,3,FALSE),"")</f>
        <v/>
      </c>
      <c r="G82" s="26"/>
      <c r="H82" s="26"/>
      <c r="I82" s="26"/>
      <c r="J82" s="26"/>
      <c r="K82" s="26"/>
      <c r="L82" s="26"/>
      <c r="M82" s="26"/>
    </row>
    <row r="83" spans="1:13" x14ac:dyDescent="0.3">
      <c r="A83" s="29"/>
      <c r="B83" s="29"/>
      <c r="C83" s="22"/>
      <c r="D83" s="27"/>
      <c r="E83" s="40">
        <f>Table1613[[#This Row],[Total Anticipated Number of Eligible New Jobs]]*Table1613[[#This Row],[Proposed Annual Salary]]</f>
        <v>0</v>
      </c>
      <c r="F83" s="39" t="str">
        <f>IF(B83&lt;&gt;"",VLOOKUP(IF(B83="QBF 1",$D$10,IF(B83="QBF 2",$D$11,IF(B83="QBF 3",$D$12,""))),Sheet1!A:C,3,FALSE),"")</f>
        <v/>
      </c>
      <c r="G83" s="26"/>
      <c r="H83" s="26"/>
      <c r="I83" s="26"/>
      <c r="J83" s="26"/>
      <c r="K83" s="26"/>
      <c r="L83" s="26"/>
      <c r="M83" s="26"/>
    </row>
    <row r="84" spans="1:13" x14ac:dyDescent="0.3">
      <c r="A84" s="26"/>
      <c r="B84" s="26"/>
      <c r="C84" s="22"/>
      <c r="D84" s="27"/>
      <c r="E84" s="40">
        <f>Table1613[[#This Row],[Total Anticipated Number of Eligible New Jobs]]*Table1613[[#This Row],[Proposed Annual Salary]]</f>
        <v>0</v>
      </c>
      <c r="F84" s="39" t="str">
        <f>IF(B84&lt;&gt;"",VLOOKUP(IF(B84="QBF 1",$D$10,IF(B84="QBF 2",$D$11,IF(B84="QBF 3",$D$12,""))),Sheet1!A:C,3,FALSE),"")</f>
        <v/>
      </c>
      <c r="G84" s="26"/>
      <c r="H84" s="26"/>
      <c r="I84" s="26"/>
      <c r="J84" s="26"/>
      <c r="K84" s="26"/>
      <c r="L84" s="26"/>
      <c r="M84" s="26"/>
    </row>
    <row r="85" spans="1:13" x14ac:dyDescent="0.3">
      <c r="A85" s="29"/>
      <c r="B85" s="29"/>
      <c r="C85" s="22"/>
      <c r="D85" s="27"/>
      <c r="E85" s="40">
        <f>Table1613[[#This Row],[Total Anticipated Number of Eligible New Jobs]]*Table1613[[#This Row],[Proposed Annual Salary]]</f>
        <v>0</v>
      </c>
      <c r="F85" s="39" t="str">
        <f>IF(B85&lt;&gt;"",VLOOKUP(IF(B85="QBF 1",$D$10,IF(B85="QBF 2",$D$11,IF(B85="QBF 3",$D$12,""))),Sheet1!A:C,3,FALSE),"")</f>
        <v/>
      </c>
      <c r="G85" s="26"/>
      <c r="H85" s="26"/>
      <c r="I85" s="26"/>
      <c r="J85" s="26"/>
      <c r="K85" s="26"/>
      <c r="L85" s="26"/>
      <c r="M85" s="26"/>
    </row>
    <row r="86" spans="1:13" x14ac:dyDescent="0.3">
      <c r="A86" s="26"/>
      <c r="B86" s="26"/>
      <c r="C86" s="22"/>
      <c r="D86" s="27"/>
      <c r="E86" s="40">
        <f>Table1613[[#This Row],[Total Anticipated Number of Eligible New Jobs]]*Table1613[[#This Row],[Proposed Annual Salary]]</f>
        <v>0</v>
      </c>
      <c r="F86" s="39" t="str">
        <f>IF(B86&lt;&gt;"",VLOOKUP(IF(B86="QBF 1",$D$10,IF(B86="QBF 2",$D$11,IF(B86="QBF 3",$D$12,""))),Sheet1!A:C,3,FALSE),"")</f>
        <v/>
      </c>
      <c r="G86" s="26"/>
      <c r="H86" s="26"/>
      <c r="I86" s="26"/>
      <c r="J86" s="26"/>
      <c r="K86" s="26"/>
      <c r="L86" s="26"/>
      <c r="M86" s="26"/>
    </row>
    <row r="87" spans="1:13" x14ac:dyDescent="0.3">
      <c r="A87" s="29"/>
      <c r="B87" s="29"/>
      <c r="C87" s="22"/>
      <c r="D87" s="27"/>
      <c r="E87" s="40">
        <f>Table1613[[#This Row],[Total Anticipated Number of Eligible New Jobs]]*Table1613[[#This Row],[Proposed Annual Salary]]</f>
        <v>0</v>
      </c>
      <c r="F87" s="39" t="str">
        <f>IF(B87&lt;&gt;"",VLOOKUP(IF(B87="QBF 1",$D$10,IF(B87="QBF 2",$D$11,IF(B87="QBF 3",$D$12,""))),Sheet1!A:C,3,FALSE),"")</f>
        <v/>
      </c>
      <c r="G87" s="26"/>
      <c r="H87" s="26"/>
      <c r="I87" s="26"/>
      <c r="J87" s="26"/>
      <c r="K87" s="26"/>
      <c r="L87" s="26"/>
      <c r="M87" s="26"/>
    </row>
    <row r="88" spans="1:13" x14ac:dyDescent="0.3">
      <c r="A88" s="26"/>
      <c r="B88" s="26"/>
      <c r="C88" s="22"/>
      <c r="D88" s="27"/>
      <c r="E88" s="40">
        <f>Table1613[[#This Row],[Total Anticipated Number of Eligible New Jobs]]*Table1613[[#This Row],[Proposed Annual Salary]]</f>
        <v>0</v>
      </c>
      <c r="F88" s="39" t="str">
        <f>IF(B88&lt;&gt;"",VLOOKUP(IF(B88="QBF 1",$D$10,IF(B88="QBF 2",$D$11,IF(B88="QBF 3",$D$12,""))),Sheet1!A:C,3,FALSE),"")</f>
        <v/>
      </c>
      <c r="G88" s="26"/>
      <c r="H88" s="26"/>
      <c r="I88" s="26"/>
      <c r="J88" s="26"/>
      <c r="K88" s="26"/>
      <c r="L88" s="26"/>
      <c r="M88" s="26"/>
    </row>
    <row r="89" spans="1:13" x14ac:dyDescent="0.3">
      <c r="A89" s="29"/>
      <c r="B89" s="29"/>
      <c r="C89" s="22"/>
      <c r="D89" s="27"/>
      <c r="E89" s="40">
        <f>Table1613[[#This Row],[Total Anticipated Number of Eligible New Jobs]]*Table1613[[#This Row],[Proposed Annual Salary]]</f>
        <v>0</v>
      </c>
      <c r="F89" s="39" t="str">
        <f>IF(B89&lt;&gt;"",VLOOKUP(IF(B89="QBF 1",$D$10,IF(B89="QBF 2",$D$11,IF(B89="QBF 3",$D$12,""))),Sheet1!A:C,3,FALSE),"")</f>
        <v/>
      </c>
      <c r="G89" s="26"/>
      <c r="H89" s="26"/>
      <c r="I89" s="26"/>
      <c r="J89" s="26"/>
      <c r="K89" s="26"/>
      <c r="L89" s="26"/>
      <c r="M89" s="26"/>
    </row>
    <row r="90" spans="1:13" x14ac:dyDescent="0.3">
      <c r="A90" s="26"/>
      <c r="B90" s="26"/>
      <c r="C90" s="22"/>
      <c r="D90" s="27"/>
      <c r="E90" s="40">
        <f>Table1613[[#This Row],[Total Anticipated Number of Eligible New Jobs]]*Table1613[[#This Row],[Proposed Annual Salary]]</f>
        <v>0</v>
      </c>
      <c r="F90" s="39" t="str">
        <f>IF(B90&lt;&gt;"",VLOOKUP(IF(B90="QBF 1",$D$10,IF(B90="QBF 2",$D$11,IF(B90="QBF 3",$D$12,""))),Sheet1!A:C,3,FALSE),"")</f>
        <v/>
      </c>
      <c r="G90" s="26"/>
      <c r="H90" s="26"/>
      <c r="I90" s="26"/>
      <c r="J90" s="26"/>
      <c r="K90" s="26"/>
      <c r="L90" s="26"/>
      <c r="M90" s="26"/>
    </row>
    <row r="91" spans="1:13" x14ac:dyDescent="0.3">
      <c r="A91" s="29"/>
      <c r="B91" s="29"/>
      <c r="C91" s="22"/>
      <c r="D91" s="27"/>
      <c r="E91" s="40">
        <f>Table1613[[#This Row],[Total Anticipated Number of Eligible New Jobs]]*Table1613[[#This Row],[Proposed Annual Salary]]</f>
        <v>0</v>
      </c>
      <c r="F91" s="39" t="str">
        <f>IF(B91&lt;&gt;"",VLOOKUP(IF(B91="QBF 1",$D$10,IF(B91="QBF 2",$D$11,IF(B91="QBF 3",$D$12,""))),Sheet1!A:C,3,FALSE),"")</f>
        <v/>
      </c>
      <c r="G91" s="26"/>
      <c r="H91" s="26"/>
      <c r="I91" s="26"/>
      <c r="J91" s="26"/>
      <c r="K91" s="26"/>
      <c r="L91" s="26"/>
      <c r="M91" s="26"/>
    </row>
    <row r="92" spans="1:13" x14ac:dyDescent="0.3">
      <c r="A92" s="26"/>
      <c r="B92" s="26"/>
      <c r="C92" s="22"/>
      <c r="D92" s="27"/>
      <c r="E92" s="40">
        <f>Table1613[[#This Row],[Total Anticipated Number of Eligible New Jobs]]*Table1613[[#This Row],[Proposed Annual Salary]]</f>
        <v>0</v>
      </c>
      <c r="F92" s="39" t="str">
        <f>IF(B92&lt;&gt;"",VLOOKUP(IF(B92="QBF 1",$D$10,IF(B92="QBF 2",$D$11,IF(B92="QBF 3",$D$12,""))),Sheet1!A:C,3,FALSE),"")</f>
        <v/>
      </c>
      <c r="G92" s="26"/>
      <c r="H92" s="26"/>
      <c r="I92" s="26"/>
      <c r="J92" s="26"/>
      <c r="K92" s="26"/>
      <c r="L92" s="26"/>
      <c r="M92" s="26"/>
    </row>
    <row r="93" spans="1:13" x14ac:dyDescent="0.3">
      <c r="A93" s="29"/>
      <c r="B93" s="29"/>
      <c r="C93" s="22"/>
      <c r="D93" s="27"/>
      <c r="E93" s="40">
        <f>Table1613[[#This Row],[Total Anticipated Number of Eligible New Jobs]]*Table1613[[#This Row],[Proposed Annual Salary]]</f>
        <v>0</v>
      </c>
      <c r="F93" s="39" t="str">
        <f>IF(B93&lt;&gt;"",VLOOKUP(IF(B93="QBF 1",$D$10,IF(B93="QBF 2",$D$11,IF(B93="QBF 3",$D$12,""))),Sheet1!A:C,3,FALSE),"")</f>
        <v/>
      </c>
      <c r="G93" s="26"/>
      <c r="H93" s="26"/>
      <c r="I93" s="26"/>
      <c r="J93" s="26"/>
      <c r="K93" s="26"/>
      <c r="L93" s="26"/>
      <c r="M93" s="26"/>
    </row>
    <row r="94" spans="1:13" x14ac:dyDescent="0.3">
      <c r="A94" s="26"/>
      <c r="B94" s="26"/>
      <c r="C94" s="22"/>
      <c r="D94" s="27"/>
      <c r="E94" s="40">
        <f>Table1613[[#This Row],[Total Anticipated Number of Eligible New Jobs]]*Table1613[[#This Row],[Proposed Annual Salary]]</f>
        <v>0</v>
      </c>
      <c r="F94" s="39" t="str">
        <f>IF(B94&lt;&gt;"",VLOOKUP(IF(B94="QBF 1",$D$10,IF(B94="QBF 2",$D$11,IF(B94="QBF 3",$D$12,""))),Sheet1!A:C,3,FALSE),"")</f>
        <v/>
      </c>
      <c r="G94" s="26"/>
      <c r="H94" s="26"/>
      <c r="I94" s="26"/>
      <c r="J94" s="26"/>
      <c r="K94" s="26"/>
      <c r="L94" s="26"/>
      <c r="M94" s="26"/>
    </row>
    <row r="95" spans="1:13" x14ac:dyDescent="0.3">
      <c r="A95" s="29"/>
      <c r="B95" s="29"/>
      <c r="C95" s="22"/>
      <c r="D95" s="27"/>
      <c r="E95" s="40">
        <f>Table1613[[#This Row],[Total Anticipated Number of Eligible New Jobs]]*Table1613[[#This Row],[Proposed Annual Salary]]</f>
        <v>0</v>
      </c>
      <c r="F95" s="39" t="str">
        <f>IF(B95&lt;&gt;"",VLOOKUP(IF(B95="QBF 1",$D$10,IF(B95="QBF 2",$D$11,IF(B95="QBF 3",$D$12,""))),Sheet1!A:C,3,FALSE),"")</f>
        <v/>
      </c>
      <c r="G95" s="26"/>
      <c r="H95" s="26"/>
      <c r="I95" s="26"/>
      <c r="J95" s="26"/>
      <c r="K95" s="26"/>
      <c r="L95" s="26"/>
      <c r="M95" s="26"/>
    </row>
    <row r="96" spans="1:13" x14ac:dyDescent="0.3">
      <c r="A96" s="26"/>
      <c r="B96" s="26"/>
      <c r="C96" s="22"/>
      <c r="D96" s="27"/>
      <c r="E96" s="40">
        <f>Table1613[[#This Row],[Total Anticipated Number of Eligible New Jobs]]*Table1613[[#This Row],[Proposed Annual Salary]]</f>
        <v>0</v>
      </c>
      <c r="F96" s="39" t="str">
        <f>IF(B96&lt;&gt;"",VLOOKUP(IF(B96="QBF 1",$D$10,IF(B96="QBF 2",$D$11,IF(B96="QBF 3",$D$12,""))),Sheet1!A:C,3,FALSE),"")</f>
        <v/>
      </c>
      <c r="G96" s="26"/>
      <c r="H96" s="26"/>
      <c r="I96" s="26"/>
      <c r="J96" s="26"/>
      <c r="K96" s="26"/>
      <c r="L96" s="26"/>
      <c r="M96" s="26"/>
    </row>
    <row r="97" spans="1:13" x14ac:dyDescent="0.3">
      <c r="A97" s="29"/>
      <c r="B97" s="29"/>
      <c r="C97" s="22"/>
      <c r="D97" s="27"/>
      <c r="E97" s="40">
        <f>Table1613[[#This Row],[Total Anticipated Number of Eligible New Jobs]]*Table1613[[#This Row],[Proposed Annual Salary]]</f>
        <v>0</v>
      </c>
      <c r="F97" s="39" t="str">
        <f>IF(B97&lt;&gt;"",VLOOKUP(IF(B97="QBF 1",$D$10,IF(B97="QBF 2",$D$11,IF(B97="QBF 3",$D$12,""))),Sheet1!A:C,3,FALSE),"")</f>
        <v/>
      </c>
      <c r="G97" s="26"/>
      <c r="H97" s="26"/>
      <c r="I97" s="26"/>
      <c r="J97" s="26"/>
      <c r="K97" s="26"/>
      <c r="L97" s="26"/>
      <c r="M97" s="26"/>
    </row>
    <row r="98" spans="1:13" x14ac:dyDescent="0.3">
      <c r="A98" s="26"/>
      <c r="B98" s="26"/>
      <c r="C98" s="22"/>
      <c r="D98" s="27"/>
      <c r="E98" s="40">
        <f>Table1613[[#This Row],[Total Anticipated Number of Eligible New Jobs]]*Table1613[[#This Row],[Proposed Annual Salary]]</f>
        <v>0</v>
      </c>
      <c r="F98" s="39" t="str">
        <f>IF(B98&lt;&gt;"",VLOOKUP(IF(B98="QBF 1",$D$10,IF(B98="QBF 2",$D$11,IF(B98="QBF 3",$D$12,""))),Sheet1!A:C,3,FALSE),"")</f>
        <v/>
      </c>
      <c r="G98" s="26"/>
      <c r="H98" s="26"/>
      <c r="I98" s="26"/>
      <c r="J98" s="26"/>
      <c r="K98" s="26"/>
      <c r="L98" s="26"/>
      <c r="M98" s="26"/>
    </row>
    <row r="99" spans="1:13" x14ac:dyDescent="0.3">
      <c r="A99" s="29"/>
      <c r="B99" s="29"/>
      <c r="C99" s="22"/>
      <c r="D99" s="27"/>
      <c r="E99" s="40">
        <f>Table1613[[#This Row],[Total Anticipated Number of Eligible New Jobs]]*Table1613[[#This Row],[Proposed Annual Salary]]</f>
        <v>0</v>
      </c>
      <c r="F99" s="39" t="str">
        <f>IF(B99&lt;&gt;"",VLOOKUP(IF(B99="QBF 1",$D$10,IF(B99="QBF 2",$D$11,IF(B99="QBF 3",$D$12,""))),Sheet1!A:C,3,FALSE),"")</f>
        <v/>
      </c>
      <c r="G99" s="26"/>
      <c r="H99" s="26"/>
      <c r="I99" s="26"/>
      <c r="J99" s="26"/>
      <c r="K99" s="26"/>
      <c r="L99" s="26"/>
      <c r="M99" s="26"/>
    </row>
    <row r="100" spans="1:13" x14ac:dyDescent="0.3">
      <c r="A100" s="26"/>
      <c r="B100" s="26"/>
      <c r="C100" s="22"/>
      <c r="D100" s="27"/>
      <c r="E100" s="40">
        <f>Table1613[[#This Row],[Total Anticipated Number of Eligible New Jobs]]*Table1613[[#This Row],[Proposed Annual Salary]]</f>
        <v>0</v>
      </c>
      <c r="F100" s="39" t="str">
        <f>IF(B100&lt;&gt;"",VLOOKUP(IF(B100="QBF 1",$D$10,IF(B100="QBF 2",$D$11,IF(B100="QBF 3",$D$12,""))),Sheet1!A:C,3,FALSE),"")</f>
        <v/>
      </c>
      <c r="G100" s="26"/>
      <c r="H100" s="26"/>
      <c r="I100" s="26"/>
      <c r="J100" s="26"/>
      <c r="K100" s="26"/>
      <c r="L100" s="26"/>
      <c r="M100" s="26"/>
    </row>
    <row r="101" spans="1:13" x14ac:dyDescent="0.3">
      <c r="A101" s="29"/>
      <c r="B101" s="29"/>
      <c r="C101" s="22"/>
      <c r="D101" s="27"/>
      <c r="E101" s="40">
        <f>Table1613[[#This Row],[Total Anticipated Number of Eligible New Jobs]]*Table1613[[#This Row],[Proposed Annual Salary]]</f>
        <v>0</v>
      </c>
      <c r="F101" s="39" t="str">
        <f>IF(B101&lt;&gt;"",VLOOKUP(IF(B101="QBF 1",$D$10,IF(B101="QBF 2",$D$11,IF(B101="QBF 3",$D$12,""))),Sheet1!A:C,3,FALSE),"")</f>
        <v/>
      </c>
      <c r="G101" s="26"/>
      <c r="H101" s="26"/>
      <c r="I101" s="26"/>
      <c r="J101" s="26"/>
      <c r="K101" s="26"/>
      <c r="L101" s="26"/>
      <c r="M101" s="26"/>
    </row>
    <row r="102" spans="1:13" x14ac:dyDescent="0.3">
      <c r="A102" s="26"/>
      <c r="B102" s="26"/>
      <c r="C102" s="22"/>
      <c r="D102" s="27"/>
      <c r="E102" s="40">
        <f>Table1613[[#This Row],[Total Anticipated Number of Eligible New Jobs]]*Table1613[[#This Row],[Proposed Annual Salary]]</f>
        <v>0</v>
      </c>
      <c r="F102" s="39" t="str">
        <f>IF(B102&lt;&gt;"",VLOOKUP(IF(B102="QBF 1",$D$10,IF(B102="QBF 2",$D$11,IF(B102="QBF 3",$D$12,""))),Sheet1!A:C,3,FALSE),"")</f>
        <v/>
      </c>
      <c r="G102" s="26"/>
      <c r="H102" s="26"/>
      <c r="I102" s="26"/>
      <c r="J102" s="26"/>
      <c r="K102" s="26"/>
      <c r="L102" s="26"/>
      <c r="M102" s="26"/>
    </row>
    <row r="103" spans="1:13" x14ac:dyDescent="0.3">
      <c r="A103" s="29"/>
      <c r="B103" s="29"/>
      <c r="C103" s="22"/>
      <c r="D103" s="27"/>
      <c r="E103" s="40">
        <f>Table1613[[#This Row],[Total Anticipated Number of Eligible New Jobs]]*Table1613[[#This Row],[Proposed Annual Salary]]</f>
        <v>0</v>
      </c>
      <c r="F103" s="39" t="str">
        <f>IF(B103&lt;&gt;"",VLOOKUP(IF(B103="QBF 1",$D$10,IF(B103="QBF 2",$D$11,IF(B103="QBF 3",$D$12,""))),Sheet1!A:C,3,FALSE),"")</f>
        <v/>
      </c>
      <c r="G103" s="26"/>
      <c r="H103" s="26"/>
      <c r="I103" s="26"/>
      <c r="J103" s="26"/>
      <c r="K103" s="26"/>
      <c r="L103" s="26"/>
      <c r="M103" s="26"/>
    </row>
    <row r="104" spans="1:13" x14ac:dyDescent="0.3">
      <c r="A104" s="26"/>
      <c r="B104" s="26"/>
      <c r="C104" s="22"/>
      <c r="D104" s="27"/>
      <c r="E104" s="40">
        <f>Table1613[[#This Row],[Total Anticipated Number of Eligible New Jobs]]*Table1613[[#This Row],[Proposed Annual Salary]]</f>
        <v>0</v>
      </c>
      <c r="F104" s="39" t="str">
        <f>IF(B104&lt;&gt;"",VLOOKUP(IF(B104="QBF 1",$D$10,IF(B104="QBF 2",$D$11,IF(B104="QBF 3",$D$12,""))),Sheet1!A:C,3,FALSE),"")</f>
        <v/>
      </c>
      <c r="G104" s="26"/>
      <c r="H104" s="26"/>
      <c r="I104" s="26"/>
      <c r="J104" s="26"/>
      <c r="K104" s="26"/>
      <c r="L104" s="26"/>
      <c r="M104" s="26"/>
    </row>
    <row r="105" spans="1:13" x14ac:dyDescent="0.3">
      <c r="A105" s="29"/>
      <c r="B105" s="29"/>
      <c r="C105" s="22"/>
      <c r="D105" s="27"/>
      <c r="E105" s="40">
        <f>Table1613[[#This Row],[Total Anticipated Number of Eligible New Jobs]]*Table1613[[#This Row],[Proposed Annual Salary]]</f>
        <v>0</v>
      </c>
      <c r="F105" s="39" t="str">
        <f>IF(B105&lt;&gt;"",VLOOKUP(IF(B105="QBF 1",$D$10,IF(B105="QBF 2",$D$11,IF(B105="QBF 3",$D$12,""))),Sheet1!A:C,3,FALSE),"")</f>
        <v/>
      </c>
      <c r="G105" s="26"/>
      <c r="H105" s="26"/>
      <c r="I105" s="26"/>
      <c r="J105" s="26"/>
      <c r="K105" s="26"/>
      <c r="L105" s="26"/>
      <c r="M105" s="26"/>
    </row>
    <row r="106" spans="1:13" x14ac:dyDescent="0.3">
      <c r="A106" s="26"/>
      <c r="B106" s="26"/>
      <c r="C106" s="22"/>
      <c r="D106" s="27"/>
      <c r="E106" s="40">
        <f>Table1613[[#This Row],[Total Anticipated Number of Eligible New Jobs]]*Table1613[[#This Row],[Proposed Annual Salary]]</f>
        <v>0</v>
      </c>
      <c r="F106" s="39" t="str">
        <f>IF(B106&lt;&gt;"",VLOOKUP(IF(B106="QBF 1",$D$10,IF(B106="QBF 2",$D$11,IF(B106="QBF 3",$D$12,""))),Sheet1!A:C,3,FALSE),"")</f>
        <v/>
      </c>
      <c r="G106" s="26"/>
      <c r="H106" s="26"/>
      <c r="I106" s="26"/>
      <c r="J106" s="26"/>
      <c r="K106" s="26"/>
      <c r="L106" s="26"/>
      <c r="M106" s="26"/>
    </row>
    <row r="107" spans="1:13" x14ac:dyDescent="0.3">
      <c r="A107" s="29"/>
      <c r="B107" s="29"/>
      <c r="C107" s="22"/>
      <c r="D107" s="27"/>
      <c r="E107" s="40">
        <f>Table1613[[#This Row],[Total Anticipated Number of Eligible New Jobs]]*Table1613[[#This Row],[Proposed Annual Salary]]</f>
        <v>0</v>
      </c>
      <c r="F107" s="39" t="str">
        <f>IF(B107&lt;&gt;"",VLOOKUP(IF(B107="QBF 1",$D$10,IF(B107="QBF 2",$D$11,IF(B107="QBF 3",$D$12,""))),Sheet1!A:C,3,FALSE),"")</f>
        <v/>
      </c>
      <c r="G107" s="26"/>
      <c r="H107" s="26"/>
      <c r="I107" s="26"/>
      <c r="J107" s="26"/>
      <c r="K107" s="26"/>
      <c r="L107" s="26"/>
      <c r="M107" s="26"/>
    </row>
    <row r="108" spans="1:13" x14ac:dyDescent="0.3">
      <c r="A108" s="26"/>
      <c r="B108" s="26"/>
      <c r="C108" s="22"/>
      <c r="D108" s="27"/>
      <c r="E108" s="40">
        <f>Table1613[[#This Row],[Total Anticipated Number of Eligible New Jobs]]*Table1613[[#This Row],[Proposed Annual Salary]]</f>
        <v>0</v>
      </c>
      <c r="F108" s="39" t="str">
        <f>IF(B108&lt;&gt;"",VLOOKUP(IF(B108="QBF 1",$D$10,IF(B108="QBF 2",$D$11,IF(B108="QBF 3",$D$12,""))),Sheet1!A:C,3,FALSE),"")</f>
        <v/>
      </c>
      <c r="G108" s="26"/>
      <c r="H108" s="26"/>
      <c r="I108" s="26"/>
      <c r="J108" s="26"/>
      <c r="K108" s="26"/>
      <c r="L108" s="26"/>
      <c r="M108" s="26"/>
    </row>
    <row r="109" spans="1:13" x14ac:dyDescent="0.3">
      <c r="A109" s="29"/>
      <c r="B109" s="29"/>
      <c r="C109" s="22"/>
      <c r="D109" s="27"/>
      <c r="E109" s="40">
        <f>Table1613[[#This Row],[Total Anticipated Number of Eligible New Jobs]]*Table1613[[#This Row],[Proposed Annual Salary]]</f>
        <v>0</v>
      </c>
      <c r="F109" s="39" t="str">
        <f>IF(B109&lt;&gt;"",VLOOKUP(IF(B109="QBF 1",$D$10,IF(B109="QBF 2",$D$11,IF(B109="QBF 3",$D$12,""))),Sheet1!A:C,3,FALSE),"")</f>
        <v/>
      </c>
      <c r="G109" s="26"/>
      <c r="H109" s="26"/>
      <c r="I109" s="26"/>
      <c r="J109" s="26"/>
      <c r="K109" s="26"/>
      <c r="L109" s="26"/>
      <c r="M109" s="26"/>
    </row>
    <row r="110" spans="1:13" x14ac:dyDescent="0.3">
      <c r="A110" s="26"/>
      <c r="B110" s="26"/>
      <c r="C110" s="22"/>
      <c r="D110" s="27"/>
      <c r="E110" s="40">
        <f>Table1613[[#This Row],[Total Anticipated Number of Eligible New Jobs]]*Table1613[[#This Row],[Proposed Annual Salary]]</f>
        <v>0</v>
      </c>
      <c r="F110" s="39" t="str">
        <f>IF(B110&lt;&gt;"",VLOOKUP(IF(B110="QBF 1",$D$10,IF(B110="QBF 2",$D$11,IF(B110="QBF 3",$D$12,""))),Sheet1!A:C,3,FALSE),"")</f>
        <v/>
      </c>
      <c r="G110" s="26"/>
      <c r="H110" s="26"/>
      <c r="I110" s="26"/>
      <c r="J110" s="26"/>
      <c r="K110" s="26"/>
      <c r="L110" s="26"/>
      <c r="M110" s="26"/>
    </row>
    <row r="111" spans="1:13" x14ac:dyDescent="0.3">
      <c r="A111" s="29"/>
      <c r="B111" s="29"/>
      <c r="C111" s="22"/>
      <c r="D111" s="27"/>
      <c r="E111" s="40">
        <f>Table1613[[#This Row],[Total Anticipated Number of Eligible New Jobs]]*Table1613[[#This Row],[Proposed Annual Salary]]</f>
        <v>0</v>
      </c>
      <c r="F111" s="39" t="str">
        <f>IF(B111&lt;&gt;"",VLOOKUP(IF(B111="QBF 1",$D$10,IF(B111="QBF 2",$D$11,IF(B111="QBF 3",$D$12,""))),Sheet1!A:C,3,FALSE),"")</f>
        <v/>
      </c>
      <c r="G111" s="26"/>
      <c r="H111" s="26"/>
      <c r="I111" s="26"/>
      <c r="J111" s="26"/>
      <c r="K111" s="26"/>
      <c r="L111" s="26"/>
      <c r="M111" s="26"/>
    </row>
    <row r="112" spans="1:13" x14ac:dyDescent="0.3">
      <c r="A112" s="26"/>
      <c r="B112" s="26"/>
      <c r="C112" s="22"/>
      <c r="D112" s="27"/>
      <c r="E112" s="40">
        <f>Table1613[[#This Row],[Total Anticipated Number of Eligible New Jobs]]*Table1613[[#This Row],[Proposed Annual Salary]]</f>
        <v>0</v>
      </c>
      <c r="F112" s="39" t="str">
        <f>IF(B112&lt;&gt;"",VLOOKUP(IF(B112="QBF 1",$D$10,IF(B112="QBF 2",$D$11,IF(B112="QBF 3",$D$12,""))),Sheet1!A:C,3,FALSE),"")</f>
        <v/>
      </c>
      <c r="G112" s="26"/>
      <c r="H112" s="26"/>
      <c r="I112" s="26"/>
      <c r="J112" s="26"/>
      <c r="K112" s="26"/>
      <c r="L112" s="26"/>
      <c r="M112" s="26"/>
    </row>
    <row r="113" spans="1:13" x14ac:dyDescent="0.3">
      <c r="A113" s="29"/>
      <c r="B113" s="29"/>
      <c r="C113" s="22"/>
      <c r="D113" s="27"/>
      <c r="E113" s="40">
        <f>Table1613[[#This Row],[Total Anticipated Number of Eligible New Jobs]]*Table1613[[#This Row],[Proposed Annual Salary]]</f>
        <v>0</v>
      </c>
      <c r="F113" s="39" t="str">
        <f>IF(B113&lt;&gt;"",VLOOKUP(IF(B113="QBF 1",$D$10,IF(B113="QBF 2",$D$11,IF(B113="QBF 3",$D$12,""))),Sheet1!A:C,3,FALSE),"")</f>
        <v/>
      </c>
      <c r="G113" s="26"/>
      <c r="H113" s="26"/>
      <c r="I113" s="26"/>
      <c r="J113" s="26"/>
      <c r="K113" s="26"/>
      <c r="L113" s="26"/>
      <c r="M113" s="26"/>
    </row>
    <row r="114" spans="1:13" x14ac:dyDescent="0.3">
      <c r="A114" s="26"/>
      <c r="B114" s="26"/>
      <c r="C114" s="22"/>
      <c r="D114" s="27"/>
      <c r="E114" s="40">
        <f>Table1613[[#This Row],[Total Anticipated Number of Eligible New Jobs]]*Table1613[[#This Row],[Proposed Annual Salary]]</f>
        <v>0</v>
      </c>
      <c r="F114" s="39" t="str">
        <f>IF(B114&lt;&gt;"",VLOOKUP(IF(B114="QBF 1",$D$10,IF(B114="QBF 2",$D$11,IF(B114="QBF 3",$D$12,""))),Sheet1!A:C,3,FALSE),"")</f>
        <v/>
      </c>
      <c r="G114" s="26"/>
      <c r="H114" s="26"/>
      <c r="I114" s="26"/>
      <c r="J114" s="26"/>
      <c r="K114" s="26"/>
      <c r="L114" s="26"/>
      <c r="M114" s="26"/>
    </row>
    <row r="115" spans="1:13" x14ac:dyDescent="0.3">
      <c r="A115" s="29"/>
      <c r="B115" s="29"/>
      <c r="C115" s="22"/>
      <c r="D115" s="27"/>
      <c r="E115" s="40">
        <f>Table1613[[#This Row],[Total Anticipated Number of Eligible New Jobs]]*Table1613[[#This Row],[Proposed Annual Salary]]</f>
        <v>0</v>
      </c>
      <c r="F115" s="39" t="str">
        <f>IF(B115&lt;&gt;"",VLOOKUP(IF(B115="QBF 1",$D$10,IF(B115="QBF 2",$D$11,IF(B115="QBF 3",$D$12,""))),Sheet1!A:C,3,FALSE),"")</f>
        <v/>
      </c>
      <c r="G115" s="26"/>
      <c r="H115" s="26"/>
      <c r="I115" s="26"/>
      <c r="J115" s="26"/>
      <c r="K115" s="26"/>
      <c r="L115" s="26"/>
      <c r="M115" s="26"/>
    </row>
    <row r="116" spans="1:13" x14ac:dyDescent="0.3">
      <c r="A116" s="26"/>
      <c r="B116" s="26"/>
      <c r="C116" s="22"/>
      <c r="D116" s="27"/>
      <c r="E116" s="40">
        <f>Table1613[[#This Row],[Total Anticipated Number of Eligible New Jobs]]*Table1613[[#This Row],[Proposed Annual Salary]]</f>
        <v>0</v>
      </c>
      <c r="F116" s="39" t="str">
        <f>IF(B116&lt;&gt;"",VLOOKUP(IF(B116="QBF 1",$D$10,IF(B116="QBF 2",$D$11,IF(B116="QBF 3",$D$12,""))),Sheet1!A:C,3,FALSE),"")</f>
        <v/>
      </c>
      <c r="G116" s="26"/>
      <c r="H116" s="26"/>
      <c r="I116" s="26"/>
      <c r="J116" s="26"/>
      <c r="K116" s="26"/>
      <c r="L116" s="26"/>
      <c r="M116" s="26"/>
    </row>
    <row r="117" spans="1:13" x14ac:dyDescent="0.3">
      <c r="A117" s="29"/>
      <c r="B117" s="29"/>
      <c r="C117" s="22"/>
      <c r="D117" s="27"/>
      <c r="E117" s="40">
        <f>Table1613[[#This Row],[Total Anticipated Number of Eligible New Jobs]]*Table1613[[#This Row],[Proposed Annual Salary]]</f>
        <v>0</v>
      </c>
      <c r="F117" s="39" t="str">
        <f>IF(B117&lt;&gt;"",VLOOKUP(IF(B117="QBF 1",$D$10,IF(B117="QBF 2",$D$11,IF(B117="QBF 3",$D$12,""))),Sheet1!A:C,3,FALSE),"")</f>
        <v/>
      </c>
      <c r="G117" s="26"/>
      <c r="H117" s="26"/>
      <c r="I117" s="26"/>
      <c r="J117" s="26"/>
      <c r="K117" s="26"/>
      <c r="L117" s="26"/>
      <c r="M117" s="26"/>
    </row>
    <row r="118" spans="1:13" x14ac:dyDescent="0.3">
      <c r="A118" s="26"/>
      <c r="B118" s="26"/>
      <c r="C118" s="22"/>
      <c r="D118" s="27"/>
      <c r="E118" s="40">
        <f>Table1613[[#This Row],[Total Anticipated Number of Eligible New Jobs]]*Table1613[[#This Row],[Proposed Annual Salary]]</f>
        <v>0</v>
      </c>
      <c r="F118" s="39" t="str">
        <f>IF(B118&lt;&gt;"",VLOOKUP(IF(B118="QBF 1",$D$10,IF(B118="QBF 2",$D$11,IF(B118="QBF 3",$D$12,""))),Sheet1!A:C,3,FALSE),"")</f>
        <v/>
      </c>
      <c r="G118" s="26"/>
      <c r="H118" s="26"/>
      <c r="I118" s="26"/>
      <c r="J118" s="26"/>
      <c r="K118" s="26"/>
      <c r="L118" s="26"/>
      <c r="M118" s="26"/>
    </row>
    <row r="119" spans="1:13" x14ac:dyDescent="0.3">
      <c r="A119" s="29"/>
      <c r="B119" s="29"/>
      <c r="C119" s="22"/>
      <c r="D119" s="27"/>
      <c r="E119" s="40">
        <f>Table1613[[#This Row],[Total Anticipated Number of Eligible New Jobs]]*Table1613[[#This Row],[Proposed Annual Salary]]</f>
        <v>0</v>
      </c>
      <c r="F119" s="39" t="str">
        <f>IF(B119&lt;&gt;"",VLOOKUP(IF(B119="QBF 1",$D$10,IF(B119="QBF 2",$D$11,IF(B119="QBF 3",$D$12,""))),Sheet1!A:C,3,FALSE),"")</f>
        <v/>
      </c>
      <c r="G119" s="26"/>
      <c r="H119" s="26"/>
      <c r="I119" s="26"/>
      <c r="J119" s="26"/>
      <c r="K119" s="26"/>
      <c r="L119" s="26"/>
      <c r="M119" s="26"/>
    </row>
    <row r="120" spans="1:13" x14ac:dyDescent="0.3">
      <c r="A120" s="26"/>
      <c r="B120" s="26"/>
      <c r="C120" s="22"/>
      <c r="D120" s="27"/>
      <c r="E120" s="40">
        <f>Table1613[[#This Row],[Total Anticipated Number of Eligible New Jobs]]*Table1613[[#This Row],[Proposed Annual Salary]]</f>
        <v>0</v>
      </c>
      <c r="F120" s="39" t="str">
        <f>IF(B120&lt;&gt;"",VLOOKUP(IF(B120="QBF 1",$D$10,IF(B120="QBF 2",$D$11,IF(B120="QBF 3",$D$12,""))),Sheet1!A:C,3,FALSE),"")</f>
        <v/>
      </c>
      <c r="G120" s="26"/>
      <c r="H120" s="26"/>
      <c r="I120" s="26"/>
      <c r="J120" s="26"/>
      <c r="K120" s="26"/>
      <c r="L120" s="26"/>
      <c r="M120" s="26"/>
    </row>
    <row r="121" spans="1:13" x14ac:dyDescent="0.3">
      <c r="A121" s="29"/>
      <c r="B121" s="29"/>
      <c r="C121" s="22"/>
      <c r="D121" s="27"/>
      <c r="E121" s="40">
        <f>Table1613[[#This Row],[Total Anticipated Number of Eligible New Jobs]]*Table1613[[#This Row],[Proposed Annual Salary]]</f>
        <v>0</v>
      </c>
      <c r="F121" s="39" t="str">
        <f>IF(B121&lt;&gt;"",VLOOKUP(IF(B121="QBF 1",$D$10,IF(B121="QBF 2",$D$11,IF(B121="QBF 3",$D$12,""))),Sheet1!A:C,3,FALSE),"")</f>
        <v/>
      </c>
      <c r="G121" s="26"/>
      <c r="H121" s="26"/>
      <c r="I121" s="26"/>
      <c r="J121" s="26"/>
      <c r="K121" s="26"/>
      <c r="L121" s="26"/>
      <c r="M121" s="26"/>
    </row>
    <row r="122" spans="1:13" x14ac:dyDescent="0.3">
      <c r="A122" s="26"/>
      <c r="B122" s="26"/>
      <c r="C122" s="22"/>
      <c r="D122" s="27"/>
      <c r="E122" s="40">
        <f>Table1613[[#This Row],[Total Anticipated Number of Eligible New Jobs]]*Table1613[[#This Row],[Proposed Annual Salary]]</f>
        <v>0</v>
      </c>
      <c r="F122" s="39" t="str">
        <f>IF(B122&lt;&gt;"",VLOOKUP(IF(B122="QBF 1",$D$10,IF(B122="QBF 2",$D$11,IF(B122="QBF 3",$D$12,""))),Sheet1!A:C,3,FALSE),"")</f>
        <v/>
      </c>
      <c r="G122" s="26"/>
      <c r="H122" s="26"/>
      <c r="I122" s="26"/>
      <c r="J122" s="26"/>
      <c r="K122" s="26"/>
      <c r="L122" s="26"/>
      <c r="M122" s="26"/>
    </row>
    <row r="123" spans="1:13" x14ac:dyDescent="0.3">
      <c r="A123" s="29"/>
      <c r="B123" s="29"/>
      <c r="C123" s="22"/>
      <c r="D123" s="27"/>
      <c r="E123" s="40">
        <f>Table1613[[#This Row],[Total Anticipated Number of Eligible New Jobs]]*Table1613[[#This Row],[Proposed Annual Salary]]</f>
        <v>0</v>
      </c>
      <c r="F123" s="39" t="str">
        <f>IF(B123&lt;&gt;"",VLOOKUP(IF(B123="QBF 1",$D$10,IF(B123="QBF 2",$D$11,IF(B123="QBF 3",$D$12,""))),Sheet1!A:C,3,FALSE),"")</f>
        <v/>
      </c>
      <c r="G123" s="26"/>
      <c r="H123" s="26"/>
      <c r="I123" s="26"/>
      <c r="J123" s="26"/>
      <c r="K123" s="26"/>
      <c r="L123" s="26"/>
      <c r="M123" s="26"/>
    </row>
    <row r="124" spans="1:13" x14ac:dyDescent="0.3">
      <c r="A124" s="26"/>
      <c r="B124" s="26"/>
      <c r="C124" s="22"/>
      <c r="D124" s="27"/>
      <c r="E124" s="40">
        <f>Table1613[[#This Row],[Total Anticipated Number of Eligible New Jobs]]*Table1613[[#This Row],[Proposed Annual Salary]]</f>
        <v>0</v>
      </c>
      <c r="F124" s="39" t="str">
        <f>IF(B124&lt;&gt;"",VLOOKUP(IF(B124="QBF 1",$D$10,IF(B124="QBF 2",$D$11,IF(B124="QBF 3",$D$12,""))),Sheet1!A:C,3,FALSE),"")</f>
        <v/>
      </c>
      <c r="G124" s="26"/>
      <c r="H124" s="26"/>
      <c r="I124" s="26"/>
      <c r="J124" s="26"/>
      <c r="K124" s="26"/>
      <c r="L124" s="26"/>
      <c r="M124" s="26"/>
    </row>
    <row r="125" spans="1:13" x14ac:dyDescent="0.3">
      <c r="A125" s="29"/>
      <c r="B125" s="29"/>
      <c r="C125" s="22"/>
      <c r="D125" s="27"/>
      <c r="E125" s="40">
        <f>Table1613[[#This Row],[Total Anticipated Number of Eligible New Jobs]]*Table1613[[#This Row],[Proposed Annual Salary]]</f>
        <v>0</v>
      </c>
      <c r="F125" s="39" t="str">
        <f>IF(B125&lt;&gt;"",VLOOKUP(IF(B125="QBF 1",$D$10,IF(B125="QBF 2",$D$11,IF(B125="QBF 3",$D$12,""))),Sheet1!A:C,3,FALSE),"")</f>
        <v/>
      </c>
      <c r="G125" s="26"/>
      <c r="H125" s="26"/>
      <c r="I125" s="26"/>
      <c r="J125" s="26"/>
      <c r="K125" s="26"/>
      <c r="L125" s="26"/>
      <c r="M125" s="26"/>
    </row>
    <row r="126" spans="1:13" x14ac:dyDescent="0.3">
      <c r="A126" s="26"/>
      <c r="B126" s="26"/>
      <c r="C126" s="22"/>
      <c r="D126" s="27"/>
      <c r="E126" s="40">
        <f>Table1613[[#This Row],[Total Anticipated Number of Eligible New Jobs]]*Table1613[[#This Row],[Proposed Annual Salary]]</f>
        <v>0</v>
      </c>
      <c r="F126" s="39" t="str">
        <f>IF(B126&lt;&gt;"",VLOOKUP(IF(B126="QBF 1",$D$10,IF(B126="QBF 2",$D$11,IF(B126="QBF 3",$D$12,""))),Sheet1!A:C,3,FALSE),"")</f>
        <v/>
      </c>
      <c r="G126" s="26"/>
      <c r="H126" s="26"/>
      <c r="I126" s="26"/>
      <c r="J126" s="26"/>
      <c r="K126" s="26"/>
      <c r="L126" s="26"/>
      <c r="M126" s="26"/>
    </row>
    <row r="127" spans="1:13" x14ac:dyDescent="0.3">
      <c r="A127" s="29"/>
      <c r="B127" s="29"/>
      <c r="C127" s="22"/>
      <c r="D127" s="27"/>
      <c r="E127" s="40">
        <f>Table1613[[#This Row],[Total Anticipated Number of Eligible New Jobs]]*Table1613[[#This Row],[Proposed Annual Salary]]</f>
        <v>0</v>
      </c>
      <c r="F127" s="39" t="str">
        <f>IF(B127&lt;&gt;"",VLOOKUP(IF(B127="QBF 1",$D$10,IF(B127="QBF 2",$D$11,IF(B127="QBF 3",$D$12,""))),Sheet1!A:C,3,FALSE),"")</f>
        <v/>
      </c>
      <c r="G127" s="26"/>
      <c r="H127" s="26"/>
      <c r="I127" s="26"/>
      <c r="J127" s="26"/>
      <c r="K127" s="26"/>
      <c r="L127" s="26"/>
      <c r="M127" s="26"/>
    </row>
    <row r="128" spans="1:13" x14ac:dyDescent="0.3">
      <c r="A128" s="26"/>
      <c r="B128" s="26"/>
      <c r="C128" s="22"/>
      <c r="D128" s="27"/>
      <c r="E128" s="40">
        <f>Table1613[[#This Row],[Total Anticipated Number of Eligible New Jobs]]*Table1613[[#This Row],[Proposed Annual Salary]]</f>
        <v>0</v>
      </c>
      <c r="F128" s="39" t="str">
        <f>IF(B128&lt;&gt;"",VLOOKUP(IF(B128="QBF 1",$D$10,IF(B128="QBF 2",$D$11,IF(B128="QBF 3",$D$12,""))),Sheet1!A:C,3,FALSE),"")</f>
        <v/>
      </c>
      <c r="G128" s="26"/>
      <c r="H128" s="26"/>
      <c r="I128" s="26"/>
      <c r="J128" s="26"/>
      <c r="K128" s="26"/>
      <c r="L128" s="26"/>
      <c r="M128" s="26"/>
    </row>
    <row r="129" spans="1:13" x14ac:dyDescent="0.3">
      <c r="A129" s="29"/>
      <c r="B129" s="29"/>
      <c r="C129" s="22"/>
      <c r="D129" s="27"/>
      <c r="E129" s="40">
        <f>Table1613[[#This Row],[Total Anticipated Number of Eligible New Jobs]]*Table1613[[#This Row],[Proposed Annual Salary]]</f>
        <v>0</v>
      </c>
      <c r="F129" s="39" t="str">
        <f>IF(B129&lt;&gt;"",VLOOKUP(IF(B129="QBF 1",$D$10,IF(B129="QBF 2",$D$11,IF(B129="QBF 3",$D$12,""))),Sheet1!A:C,3,FALSE),"")</f>
        <v/>
      </c>
      <c r="G129" s="26"/>
      <c r="H129" s="26"/>
      <c r="I129" s="26"/>
      <c r="J129" s="26"/>
      <c r="K129" s="26"/>
      <c r="L129" s="26"/>
      <c r="M129" s="26"/>
    </row>
    <row r="130" spans="1:13" x14ac:dyDescent="0.3">
      <c r="A130" s="26"/>
      <c r="B130" s="26"/>
      <c r="C130" s="22"/>
      <c r="D130" s="27"/>
      <c r="E130" s="40">
        <f>Table1613[[#This Row],[Total Anticipated Number of Eligible New Jobs]]*Table1613[[#This Row],[Proposed Annual Salary]]</f>
        <v>0</v>
      </c>
      <c r="F130" s="39" t="str">
        <f>IF(B130&lt;&gt;"",VLOOKUP(IF(B130="QBF 1",$D$10,IF(B130="QBF 2",$D$11,IF(B130="QBF 3",$D$12,""))),Sheet1!A:C,3,FALSE),"")</f>
        <v/>
      </c>
      <c r="G130" s="26"/>
      <c r="H130" s="26"/>
      <c r="I130" s="26"/>
      <c r="J130" s="26"/>
      <c r="K130" s="26"/>
      <c r="L130" s="26"/>
      <c r="M130" s="26"/>
    </row>
    <row r="131" spans="1:13" x14ac:dyDescent="0.3">
      <c r="A131" s="29"/>
      <c r="B131" s="29"/>
      <c r="C131" s="22"/>
      <c r="D131" s="27"/>
      <c r="E131" s="40">
        <f>Table1613[[#This Row],[Total Anticipated Number of Eligible New Jobs]]*Table1613[[#This Row],[Proposed Annual Salary]]</f>
        <v>0</v>
      </c>
      <c r="F131" s="39" t="str">
        <f>IF(B131&lt;&gt;"",VLOOKUP(IF(B131="QBF 1",$D$10,IF(B131="QBF 2",$D$11,IF(B131="QBF 3",$D$12,""))),Sheet1!A:C,3,FALSE),"")</f>
        <v/>
      </c>
      <c r="G131" s="26"/>
      <c r="H131" s="26"/>
      <c r="I131" s="26"/>
      <c r="J131" s="26"/>
      <c r="K131" s="26"/>
      <c r="L131" s="26"/>
      <c r="M131" s="26"/>
    </row>
    <row r="132" spans="1:13" x14ac:dyDescent="0.3">
      <c r="A132" s="26"/>
      <c r="B132" s="26"/>
      <c r="C132" s="22"/>
      <c r="D132" s="27"/>
      <c r="E132" s="40">
        <f>Table1613[[#This Row],[Total Anticipated Number of Eligible New Jobs]]*Table1613[[#This Row],[Proposed Annual Salary]]</f>
        <v>0</v>
      </c>
      <c r="F132" s="39" t="str">
        <f>IF(B132&lt;&gt;"",VLOOKUP(IF(B132="QBF 1",$D$10,IF(B132="QBF 2",$D$11,IF(B132="QBF 3",$D$12,""))),Sheet1!A:C,3,FALSE),"")</f>
        <v/>
      </c>
      <c r="G132" s="26"/>
      <c r="H132" s="26"/>
      <c r="I132" s="26"/>
      <c r="J132" s="26"/>
      <c r="K132" s="26"/>
      <c r="L132" s="26"/>
      <c r="M132" s="26"/>
    </row>
    <row r="133" spans="1:13" x14ac:dyDescent="0.3">
      <c r="A133" s="29"/>
      <c r="B133" s="29"/>
      <c r="C133" s="22"/>
      <c r="D133" s="27"/>
      <c r="E133" s="40">
        <f>Table1613[[#This Row],[Total Anticipated Number of Eligible New Jobs]]*Table1613[[#This Row],[Proposed Annual Salary]]</f>
        <v>0</v>
      </c>
      <c r="F133" s="39" t="str">
        <f>IF(B133&lt;&gt;"",VLOOKUP(IF(B133="QBF 1",$D$10,IF(B133="QBF 2",$D$11,IF(B133="QBF 3",$D$12,""))),Sheet1!A:C,3,FALSE),"")</f>
        <v/>
      </c>
      <c r="G133" s="26"/>
      <c r="H133" s="26"/>
      <c r="I133" s="26"/>
      <c r="J133" s="26"/>
      <c r="K133" s="26"/>
      <c r="L133" s="26"/>
      <c r="M133" s="26"/>
    </row>
    <row r="134" spans="1:13" x14ac:dyDescent="0.3">
      <c r="A134" s="26"/>
      <c r="B134" s="26"/>
      <c r="C134" s="22"/>
      <c r="D134" s="27"/>
      <c r="E134" s="40">
        <f>Table1613[[#This Row],[Total Anticipated Number of Eligible New Jobs]]*Table1613[[#This Row],[Proposed Annual Salary]]</f>
        <v>0</v>
      </c>
      <c r="F134" s="39" t="str">
        <f>IF(B134&lt;&gt;"",VLOOKUP(IF(B134="QBF 1",$D$10,IF(B134="QBF 2",$D$11,IF(B134="QBF 3",$D$12,""))),Sheet1!A:C,3,FALSE),"")</f>
        <v/>
      </c>
      <c r="G134" s="26"/>
      <c r="H134" s="26"/>
      <c r="I134" s="26"/>
      <c r="J134" s="26"/>
      <c r="K134" s="26"/>
      <c r="L134" s="26"/>
      <c r="M134" s="26"/>
    </row>
    <row r="135" spans="1:13" x14ac:dyDescent="0.3">
      <c r="A135" s="29"/>
      <c r="B135" s="29"/>
      <c r="C135" s="22"/>
      <c r="D135" s="27"/>
      <c r="E135" s="40">
        <f>Table1613[[#This Row],[Total Anticipated Number of Eligible New Jobs]]*Table1613[[#This Row],[Proposed Annual Salary]]</f>
        <v>0</v>
      </c>
      <c r="F135" s="39" t="str">
        <f>IF(B135&lt;&gt;"",VLOOKUP(IF(B135="QBF 1",$D$10,IF(B135="QBF 2",$D$11,IF(B135="QBF 3",$D$12,""))),Sheet1!A:C,3,FALSE),"")</f>
        <v/>
      </c>
      <c r="G135" s="26"/>
      <c r="H135" s="26"/>
      <c r="I135" s="26"/>
      <c r="J135" s="26"/>
      <c r="K135" s="26"/>
      <c r="L135" s="26"/>
      <c r="M135" s="26"/>
    </row>
    <row r="136" spans="1:13" x14ac:dyDescent="0.3">
      <c r="A136" s="26"/>
      <c r="B136" s="26"/>
      <c r="C136" s="22"/>
      <c r="D136" s="27"/>
      <c r="E136" s="40">
        <f>Table1613[[#This Row],[Total Anticipated Number of Eligible New Jobs]]*Table1613[[#This Row],[Proposed Annual Salary]]</f>
        <v>0</v>
      </c>
      <c r="F136" s="39" t="str">
        <f>IF(B136&lt;&gt;"",VLOOKUP(IF(B136="QBF 1",$D$10,IF(B136="QBF 2",$D$11,IF(B136="QBF 3",$D$12,""))),Sheet1!A:C,3,FALSE),"")</f>
        <v/>
      </c>
      <c r="G136" s="26"/>
      <c r="H136" s="26"/>
      <c r="I136" s="26"/>
      <c r="J136" s="26"/>
      <c r="K136" s="26"/>
      <c r="L136" s="26"/>
      <c r="M136" s="26"/>
    </row>
    <row r="137" spans="1:13" x14ac:dyDescent="0.3">
      <c r="A137" s="29"/>
      <c r="B137" s="29"/>
      <c r="C137" s="22"/>
      <c r="D137" s="27"/>
      <c r="E137" s="40">
        <f>Table1613[[#This Row],[Total Anticipated Number of Eligible New Jobs]]*Table1613[[#This Row],[Proposed Annual Salary]]</f>
        <v>0</v>
      </c>
      <c r="F137" s="39" t="str">
        <f>IF(B137&lt;&gt;"",VLOOKUP(IF(B137="QBF 1",$D$10,IF(B137="QBF 2",$D$11,IF(B137="QBF 3",$D$12,""))),Sheet1!A:C,3,FALSE),"")</f>
        <v/>
      </c>
      <c r="G137" s="26"/>
      <c r="H137" s="26"/>
      <c r="I137" s="26"/>
      <c r="J137" s="26"/>
      <c r="K137" s="26"/>
      <c r="L137" s="26"/>
      <c r="M137" s="26"/>
    </row>
    <row r="138" spans="1:13" x14ac:dyDescent="0.3">
      <c r="A138" s="26"/>
      <c r="B138" s="26"/>
      <c r="C138" s="22"/>
      <c r="D138" s="27"/>
      <c r="E138" s="40">
        <f>Table1613[[#This Row],[Total Anticipated Number of Eligible New Jobs]]*Table1613[[#This Row],[Proposed Annual Salary]]</f>
        <v>0</v>
      </c>
      <c r="F138" s="39" t="str">
        <f>IF(B138&lt;&gt;"",VLOOKUP(IF(B138="QBF 1",$D$10,IF(B138="QBF 2",$D$11,IF(B138="QBF 3",$D$12,""))),Sheet1!A:C,3,FALSE),"")</f>
        <v/>
      </c>
      <c r="G138" s="26"/>
      <c r="H138" s="26"/>
      <c r="I138" s="26"/>
      <c r="J138" s="26"/>
      <c r="K138" s="26"/>
      <c r="L138" s="26"/>
      <c r="M138" s="26"/>
    </row>
    <row r="139" spans="1:13" x14ac:dyDescent="0.3">
      <c r="A139" s="29"/>
      <c r="B139" s="29"/>
      <c r="C139" s="22"/>
      <c r="D139" s="27"/>
      <c r="E139" s="40">
        <f>Table1613[[#This Row],[Total Anticipated Number of Eligible New Jobs]]*Table1613[[#This Row],[Proposed Annual Salary]]</f>
        <v>0</v>
      </c>
      <c r="F139" s="39" t="str">
        <f>IF(B139&lt;&gt;"",VLOOKUP(IF(B139="QBF 1",$D$10,IF(B139="QBF 2",$D$11,IF(B139="QBF 3",$D$12,""))),Sheet1!A:C,3,FALSE),"")</f>
        <v/>
      </c>
      <c r="G139" s="26"/>
      <c r="H139" s="26"/>
      <c r="I139" s="26"/>
      <c r="J139" s="26"/>
      <c r="K139" s="26"/>
      <c r="L139" s="26"/>
      <c r="M139" s="26"/>
    </row>
    <row r="140" spans="1:13" x14ac:dyDescent="0.3">
      <c r="A140" s="26"/>
      <c r="B140" s="26"/>
      <c r="C140" s="22"/>
      <c r="D140" s="27"/>
      <c r="E140" s="40">
        <f>Table1613[[#This Row],[Total Anticipated Number of Eligible New Jobs]]*Table1613[[#This Row],[Proposed Annual Salary]]</f>
        <v>0</v>
      </c>
      <c r="F140" s="39" t="str">
        <f>IF(B140&lt;&gt;"",VLOOKUP(IF(B140="QBF 1",$D$10,IF(B140="QBF 2",$D$11,IF(B140="QBF 3",$D$12,""))),Sheet1!A:C,3,FALSE),"")</f>
        <v/>
      </c>
      <c r="G140" s="26"/>
      <c r="H140" s="26"/>
      <c r="I140" s="26"/>
      <c r="J140" s="26"/>
      <c r="K140" s="26"/>
      <c r="L140" s="26"/>
      <c r="M140" s="26"/>
    </row>
    <row r="141" spans="1:13" x14ac:dyDescent="0.3">
      <c r="A141" s="29"/>
      <c r="B141" s="29"/>
      <c r="C141" s="22"/>
      <c r="D141" s="27"/>
      <c r="E141" s="40">
        <f>Table1613[[#This Row],[Total Anticipated Number of Eligible New Jobs]]*Table1613[[#This Row],[Proposed Annual Salary]]</f>
        <v>0</v>
      </c>
      <c r="F141" s="39" t="str">
        <f>IF(B141&lt;&gt;"",VLOOKUP(IF(B141="QBF 1",$D$10,IF(B141="QBF 2",$D$11,IF(B141="QBF 3",$D$12,""))),Sheet1!A:C,3,FALSE),"")</f>
        <v/>
      </c>
      <c r="G141" s="26"/>
      <c r="H141" s="26"/>
      <c r="I141" s="26"/>
      <c r="J141" s="26"/>
      <c r="K141" s="26"/>
      <c r="L141" s="26"/>
      <c r="M141" s="26"/>
    </row>
    <row r="142" spans="1:13" x14ac:dyDescent="0.3">
      <c r="A142" s="26"/>
      <c r="B142" s="26"/>
      <c r="C142" s="22"/>
      <c r="D142" s="27"/>
      <c r="E142" s="40">
        <f>Table1613[[#This Row],[Total Anticipated Number of Eligible New Jobs]]*Table1613[[#This Row],[Proposed Annual Salary]]</f>
        <v>0</v>
      </c>
      <c r="F142" s="39" t="str">
        <f>IF(B142&lt;&gt;"",VLOOKUP(IF(B142="QBF 1",$D$10,IF(B142="QBF 2",$D$11,IF(B142="QBF 3",$D$12,""))),Sheet1!A:C,3,FALSE),"")</f>
        <v/>
      </c>
      <c r="G142" s="26"/>
      <c r="H142" s="26"/>
      <c r="I142" s="26"/>
      <c r="J142" s="26"/>
      <c r="K142" s="26"/>
      <c r="L142" s="26"/>
      <c r="M142" s="26"/>
    </row>
    <row r="143" spans="1:13" x14ac:dyDescent="0.3">
      <c r="A143" s="29"/>
      <c r="B143" s="29"/>
      <c r="C143" s="22"/>
      <c r="D143" s="27"/>
      <c r="E143" s="40">
        <f>Table1613[[#This Row],[Total Anticipated Number of Eligible New Jobs]]*Table1613[[#This Row],[Proposed Annual Salary]]</f>
        <v>0</v>
      </c>
      <c r="F143" s="39" t="str">
        <f>IF(B143&lt;&gt;"",VLOOKUP(IF(B143="QBF 1",$D$10,IF(B143="QBF 2",$D$11,IF(B143="QBF 3",$D$12,""))),Sheet1!A:C,3,FALSE),"")</f>
        <v/>
      </c>
      <c r="G143" s="26"/>
      <c r="H143" s="26"/>
      <c r="I143" s="26"/>
      <c r="J143" s="26"/>
      <c r="K143" s="26"/>
      <c r="L143" s="26"/>
      <c r="M143" s="26"/>
    </row>
    <row r="144" spans="1:13" x14ac:dyDescent="0.3">
      <c r="A144" s="26"/>
      <c r="B144" s="26"/>
      <c r="C144" s="22"/>
      <c r="D144" s="27"/>
      <c r="E144" s="40">
        <f>Table1613[[#This Row],[Total Anticipated Number of Eligible New Jobs]]*Table1613[[#This Row],[Proposed Annual Salary]]</f>
        <v>0</v>
      </c>
      <c r="F144" s="39" t="str">
        <f>IF(B144&lt;&gt;"",VLOOKUP(IF(B144="QBF 1",$D$10,IF(B144="QBF 2",$D$11,IF(B144="QBF 3",$D$12,""))),Sheet1!A:C,3,FALSE),"")</f>
        <v/>
      </c>
      <c r="G144" s="26"/>
      <c r="H144" s="26"/>
      <c r="I144" s="26"/>
      <c r="J144" s="26"/>
      <c r="K144" s="26"/>
      <c r="L144" s="26"/>
      <c r="M144" s="26"/>
    </row>
    <row r="145" spans="1:13" x14ac:dyDescent="0.3">
      <c r="A145" s="29"/>
      <c r="B145" s="29"/>
      <c r="C145" s="22"/>
      <c r="D145" s="27"/>
      <c r="E145" s="40">
        <f>Table1613[[#This Row],[Total Anticipated Number of Eligible New Jobs]]*Table1613[[#This Row],[Proposed Annual Salary]]</f>
        <v>0</v>
      </c>
      <c r="F145" s="39" t="str">
        <f>IF(B145&lt;&gt;"",VLOOKUP(IF(B145="QBF 1",$D$10,IF(B145="QBF 2",$D$11,IF(B145="QBF 3",$D$12,""))),Sheet1!A:C,3,FALSE),"")</f>
        <v/>
      </c>
      <c r="G145" s="26"/>
      <c r="H145" s="26"/>
      <c r="I145" s="26"/>
      <c r="J145" s="26"/>
      <c r="K145" s="26"/>
      <c r="L145" s="26"/>
      <c r="M145" s="26"/>
    </row>
    <row r="146" spans="1:13" x14ac:dyDescent="0.3">
      <c r="A146" s="26"/>
      <c r="B146" s="26"/>
      <c r="C146" s="22"/>
      <c r="D146" s="27"/>
      <c r="E146" s="40">
        <f>Table1613[[#This Row],[Total Anticipated Number of Eligible New Jobs]]*Table1613[[#This Row],[Proposed Annual Salary]]</f>
        <v>0</v>
      </c>
      <c r="F146" s="39" t="str">
        <f>IF(B146&lt;&gt;"",VLOOKUP(IF(B146="QBF 1",$D$10,IF(B146="QBF 2",$D$11,IF(B146="QBF 3",$D$12,""))),Sheet1!A:C,3,FALSE),"")</f>
        <v/>
      </c>
      <c r="G146" s="26"/>
      <c r="H146" s="26"/>
      <c r="I146" s="26"/>
      <c r="J146" s="26"/>
      <c r="K146" s="26"/>
      <c r="L146" s="26"/>
      <c r="M146" s="26"/>
    </row>
    <row r="147" spans="1:13" x14ac:dyDescent="0.3">
      <c r="A147" s="29"/>
      <c r="B147" s="29"/>
      <c r="C147" s="22"/>
      <c r="D147" s="27"/>
      <c r="E147" s="40">
        <f>Table1613[[#This Row],[Total Anticipated Number of Eligible New Jobs]]*Table1613[[#This Row],[Proposed Annual Salary]]</f>
        <v>0</v>
      </c>
      <c r="F147" s="39" t="str">
        <f>IF(B147&lt;&gt;"",VLOOKUP(IF(B147="QBF 1",$D$10,IF(B147="QBF 2",$D$11,IF(B147="QBF 3",$D$12,""))),Sheet1!A:C,3,FALSE),"")</f>
        <v/>
      </c>
      <c r="G147" s="26"/>
      <c r="H147" s="26"/>
      <c r="I147" s="26"/>
      <c r="J147" s="26"/>
      <c r="K147" s="26"/>
      <c r="L147" s="26"/>
      <c r="M147" s="26"/>
    </row>
    <row r="148" spans="1:13" x14ac:dyDescent="0.3">
      <c r="A148" s="26"/>
      <c r="B148" s="26"/>
      <c r="C148" s="22"/>
      <c r="D148" s="27"/>
      <c r="E148" s="40">
        <f>Table1613[[#This Row],[Total Anticipated Number of Eligible New Jobs]]*Table1613[[#This Row],[Proposed Annual Salary]]</f>
        <v>0</v>
      </c>
      <c r="F148" s="39" t="str">
        <f>IF(B148&lt;&gt;"",VLOOKUP(IF(B148="QBF 1",$D$10,IF(B148="QBF 2",$D$11,IF(B148="QBF 3",$D$12,""))),Sheet1!A:C,3,FALSE),"")</f>
        <v/>
      </c>
      <c r="G148" s="26"/>
      <c r="H148" s="26"/>
      <c r="I148" s="26"/>
      <c r="J148" s="26"/>
      <c r="K148" s="26"/>
      <c r="L148" s="26"/>
      <c r="M148" s="26"/>
    </row>
    <row r="149" spans="1:13" x14ac:dyDescent="0.3">
      <c r="A149" s="29"/>
      <c r="B149" s="29"/>
      <c r="C149" s="22"/>
      <c r="D149" s="27"/>
      <c r="E149" s="40">
        <f>Table1613[[#This Row],[Total Anticipated Number of Eligible New Jobs]]*Table1613[[#This Row],[Proposed Annual Salary]]</f>
        <v>0</v>
      </c>
      <c r="F149" s="39" t="str">
        <f>IF(B149&lt;&gt;"",VLOOKUP(IF(B149="QBF 1",$D$10,IF(B149="QBF 2",$D$11,IF(B149="QBF 3",$D$12,""))),Sheet1!A:C,3,FALSE),"")</f>
        <v/>
      </c>
      <c r="G149" s="26"/>
      <c r="H149" s="26"/>
      <c r="I149" s="26"/>
      <c r="J149" s="26"/>
      <c r="K149" s="26"/>
      <c r="L149" s="26"/>
      <c r="M149" s="26"/>
    </row>
    <row r="150" spans="1:13" x14ac:dyDescent="0.3">
      <c r="A150" s="26"/>
      <c r="B150" s="26"/>
      <c r="C150" s="22"/>
      <c r="D150" s="27"/>
      <c r="E150" s="40">
        <f>Table1613[[#This Row],[Total Anticipated Number of Eligible New Jobs]]*Table1613[[#This Row],[Proposed Annual Salary]]</f>
        <v>0</v>
      </c>
      <c r="F150" s="39" t="str">
        <f>IF(B150&lt;&gt;"",VLOOKUP(IF(B150="QBF 1",$D$10,IF(B150="QBF 2",$D$11,IF(B150="QBF 3",$D$12,""))),Sheet1!A:C,3,FALSE),"")</f>
        <v/>
      </c>
      <c r="G150" s="26"/>
      <c r="H150" s="26"/>
      <c r="I150" s="26"/>
      <c r="J150" s="26"/>
      <c r="K150" s="26"/>
      <c r="L150" s="26"/>
      <c r="M150" s="26"/>
    </row>
  </sheetData>
  <sheetProtection algorithmName="SHA-512" hashValue="6+I7r9EXPa8IEHQNBm7LZuafl8YQoel45s9Sobn7lrKBQE0sMTsJ9H/Ez55Z7RVlOofbO74UczJPeNDURgyyfA==" saltValue="WLgALp070kTKNyBxj9QbDQ==" spinCount="100000" sheet="1" objects="1" scenarios="1"/>
  <protectedRanges>
    <protectedRange sqref="F14 D14:E529 F151:F1214" name="Job Calculations"/>
    <protectedRange algorithmName="SHA-512" hashValue="wBlSoinctKM+Sm3c50BTudlIPLSCU3fkKCHlzGcpQS3cJ1qU5FgtLv6SgtgRRlMXCknK91Lc6XTBCPmZtw5kjQ==" saltValue="9mkqHYvVLnnaFk9Q+6vrHg==" spinCount="100000" sqref="E15:F162" name="Range2"/>
  </protectedRanges>
  <mergeCells count="9">
    <mergeCell ref="G9:K10"/>
    <mergeCell ref="L9:M10"/>
    <mergeCell ref="L11:M12"/>
    <mergeCell ref="G11:K12"/>
    <mergeCell ref="A1:M1"/>
    <mergeCell ref="A7:E8"/>
    <mergeCell ref="G7:M8"/>
    <mergeCell ref="A5:M6"/>
    <mergeCell ref="B3:M3"/>
  </mergeCells>
  <phoneticPr fontId="7" type="noConversion"/>
  <conditionalFormatting sqref="D15">
    <cfRule type="expression" dxfId="7" priority="6">
      <formula>$D$15:$D$150&lt;$F$15:$F$150</formula>
    </cfRule>
  </conditionalFormatting>
  <conditionalFormatting sqref="D15:D20 D22:D23">
    <cfRule type="expression" dxfId="6" priority="7">
      <formula>D1&lt;F1</formula>
    </cfRule>
  </conditionalFormatting>
  <conditionalFormatting sqref="D15:D150">
    <cfRule type="expression" dxfId="5" priority="5">
      <formula>D15&lt;F15</formula>
    </cfRule>
  </conditionalFormatting>
  <conditionalFormatting sqref="D21">
    <cfRule type="expression" dxfId="4" priority="19">
      <formula>D7&lt;I7</formula>
    </cfRule>
  </conditionalFormatting>
  <conditionalFormatting sqref="G11:K12">
    <cfRule type="cellIs" dxfId="3" priority="1" operator="lessThan">
      <formula>$L$11</formula>
    </cfRule>
    <cfRule type="cellIs" dxfId="2" priority="2" operator="greaterThanOrEqual">
      <formula>$L$11</formula>
    </cfRule>
  </conditionalFormatting>
  <conditionalFormatting sqref="G14:L14">
    <cfRule type="cellIs" dxfId="1" priority="17" stopIfTrue="1" operator="greaterThan">
      <formula>#REF!</formula>
    </cfRule>
  </conditionalFormatting>
  <dataValidations count="11">
    <dataValidation type="list" showInputMessage="1" showErrorMessage="1" sqref="G15:G150" xr:uid="{780A8D61-D459-4DDC-BF82-E163F35C0DB1}">
      <formula1>"Applicant, Contributing Affiliate"</formula1>
    </dataValidation>
    <dataValidation type="list" allowBlank="1" showInputMessage="1" showErrorMessage="1" sqref="B150 B18 B20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xr:uid="{9BF256E1-0EC3-4A43-ACC1-17047007EF49}">
      <formula1>"QBF1, QBF 2, QBF 3"</formula1>
    </dataValidation>
    <dataValidation type="list" allowBlank="1" showInputMessage="1" showErrorMessage="1" sqref="B15:B17 B149 B19 B21 B23 B25 B27 B29 B31 B33 B35 B37 B39 B41 B43 B45 B47 B49 B51 B53 B55 B57 B59 B61 B63 B65 B67 B69 B71 B73 B75 B77 B79 B81 B83 B85 B87 B89 B91 B93 B95 B97 B99 B101 B103 B105 B107 B109 B111 B113 B115 B117 B119 B121 B123 B125 B127 B129 B131 B133 B135 B137 B139 B141 B143 B145 B147" xr:uid="{A5D8ED00-F260-4F58-88AB-3F11C99D3A8F}">
      <formula1>"QBF 1, QBF 2, QBF 3"</formula1>
    </dataValidation>
    <dataValidation type="list" showInputMessage="1" showErrorMessage="1" sqref="F10:F13" xr:uid="{2FC7E065-0183-4653-A302-A5506825B1F3}">
      <formula1>"HQ, Datacenter, R&amp;D, Office, Other"</formula1>
    </dataValidation>
    <dataValidation type="list" showInputMessage="1" showErrorMessage="1" sqref="D13" xr:uid="{AED7DC8D-2717-4701-9923-761031F333B3}">
      <formula1>"Atlantic, Bergen, Burlington, Camden, Cape May, Cumberland, Essex, Gloucester, Hudson, Hunterdon, Mercer, Middlesex, Monmouth, Morris, Ocean, Passaic, Salem, Somerset, Sussex, Union, Warren, Paterson"</formula1>
    </dataValidation>
    <dataValidation type="decimal" allowBlank="1" showInputMessage="1" showErrorMessage="1" errorTitle="Must be a dollar amount" error="Must be a dollar amount" promptTitle="Must be a dollar amount" prompt="Must be a dollar amount" sqref="D15:D150" xr:uid="{0C8147CE-6320-4667-A4C0-D43B8BFFF482}">
      <formula1>0.01</formula1>
      <formula2>1000000000000</formula2>
    </dataValidation>
    <dataValidation type="list" showInputMessage="1" showErrorMessage="1" sqref="E13" xr:uid="{9130FAF1-EB79-4ED5-A709-9201AE2DDEDD}">
      <formula1>"Industrial Facility, Office, Production Facility, R&amp;D Facility, Warehousing Facility"</formula1>
    </dataValidation>
    <dataValidation type="list" showInputMessage="1" showErrorMessage="1" sqref="I15:M150" xr:uid="{1CEC9235-E799-4DCF-B498-86E2A1A7AE8A}">
      <formula1>"Yes, No"</formula1>
    </dataValidation>
    <dataValidation type="whole" allowBlank="1" showInputMessage="1" showErrorMessage="1" errorTitle="Must be a whole number" error="Must be a whole number" promptTitle="Must be a whole number" prompt="Must be a whole number" sqref="C15:C150" xr:uid="{E4B7F458-2812-406D-9AAE-E2219D4DBE69}">
      <formula1>1</formula1>
      <formula2>1E+22</formula2>
    </dataValidation>
    <dataValidation type="list" showInputMessage="1" showErrorMessage="1" sqref="E10:E12" xr:uid="{67DADD66-8E47-4CD6-80EC-A2C9DB679A8C}">
      <formula1>"Office, Industrial Facility, Warehousing Facility, R&amp;D Facility, Manufacturing Facility, Other"</formula1>
    </dataValidation>
    <dataValidation type="list" showInputMessage="1" showErrorMessage="1" sqref="D10:D12" xr:uid="{FFAC9DAF-E261-439F-BD22-933B0E327D27}">
      <formula1>"Atlantic, Bergen, Burlington, Camden, Cape May, Cumberland, Essex, Gloucester, Hudson, Hunterdon, Mercer, Middlesex, Monmouth, Morris, Ocean, Passaic, Salem, Somerset, Sussex, Union, Warren"</formula1>
    </dataValidation>
  </dataValidations>
  <printOptions horizontalCentered="1" verticalCentered="1"/>
  <pageMargins left="0.75" right="0.75" top="1" bottom="1" header="0.5" footer="0.5"/>
  <pageSetup scale="75" fitToHeight="0" orientation="portrait" r:id="rId1"/>
  <headerFooter alignWithMargins="0"/>
  <ignoredErrors>
    <ignoredError sqref="G15:M150" listDataValidation="1"/>
    <ignoredError sqref="E15 F139" unlockedFormula="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3FB07-90D6-4A80-B789-219ED56F3801}">
  <dimension ref="A1:C21"/>
  <sheetViews>
    <sheetView workbookViewId="0">
      <selection activeCell="H14" sqref="H14"/>
    </sheetView>
  </sheetViews>
  <sheetFormatPr defaultRowHeight="12.5" x14ac:dyDescent="0.25"/>
  <cols>
    <col min="1" max="1" width="24.453125" customWidth="1"/>
    <col min="2" max="2" width="15.54296875" customWidth="1"/>
    <col min="3" max="3" width="13.453125" style="14" customWidth="1"/>
  </cols>
  <sheetData>
    <row r="1" spans="1:3" ht="14.5" x14ac:dyDescent="0.35">
      <c r="A1" s="8" t="s">
        <v>28</v>
      </c>
      <c r="B1" s="9">
        <f>'County Median Data'!B9</f>
        <v>45801</v>
      </c>
      <c r="C1" s="15">
        <f>B1*1.2</f>
        <v>54961.2</v>
      </c>
    </row>
    <row r="2" spans="1:3" ht="14.5" x14ac:dyDescent="0.35">
      <c r="A2" s="8" t="s">
        <v>29</v>
      </c>
      <c r="B2" s="9">
        <f>'County Median Data'!B10</f>
        <v>54165</v>
      </c>
      <c r="C2" s="15">
        <f t="shared" ref="C2:C21" si="0">B2*1.2</f>
        <v>64998</v>
      </c>
    </row>
    <row r="3" spans="1:3" ht="14.5" x14ac:dyDescent="0.35">
      <c r="A3" s="8" t="s">
        <v>30</v>
      </c>
      <c r="B3" s="9">
        <f>'County Median Data'!B11</f>
        <v>53906</v>
      </c>
      <c r="C3" s="15">
        <f t="shared" si="0"/>
        <v>64687.199999999997</v>
      </c>
    </row>
    <row r="4" spans="1:3" ht="14.5" x14ac:dyDescent="0.35">
      <c r="A4" s="8" t="s">
        <v>31</v>
      </c>
      <c r="B4" s="9">
        <f>'County Median Data'!B12</f>
        <v>53906</v>
      </c>
      <c r="C4" s="15">
        <f t="shared" si="0"/>
        <v>64687.199999999997</v>
      </c>
    </row>
    <row r="5" spans="1:3" ht="14.5" x14ac:dyDescent="0.35">
      <c r="A5" s="8" t="s">
        <v>32</v>
      </c>
      <c r="B5" s="9">
        <f>'County Median Data'!B13</f>
        <v>47108</v>
      </c>
      <c r="C5" s="15">
        <f t="shared" si="0"/>
        <v>56529.599999999999</v>
      </c>
    </row>
    <row r="6" spans="1:3" ht="14.5" x14ac:dyDescent="0.35">
      <c r="A6" s="8" t="s">
        <v>33</v>
      </c>
      <c r="B6" s="9">
        <f>'County Median Data'!B14</f>
        <v>47760</v>
      </c>
      <c r="C6" s="15">
        <f t="shared" si="0"/>
        <v>57312</v>
      </c>
    </row>
    <row r="7" spans="1:3" ht="14.5" x14ac:dyDescent="0.35">
      <c r="A7" s="8" t="s">
        <v>34</v>
      </c>
      <c r="B7" s="9">
        <f>'County Median Data'!B15</f>
        <v>60880</v>
      </c>
      <c r="C7" s="15">
        <f t="shared" si="0"/>
        <v>73056</v>
      </c>
    </row>
    <row r="8" spans="1:3" ht="14.5" x14ac:dyDescent="0.35">
      <c r="A8" s="8" t="s">
        <v>35</v>
      </c>
      <c r="B8" s="9">
        <f>'County Median Data'!B16</f>
        <v>53906</v>
      </c>
      <c r="C8" s="15">
        <f t="shared" si="0"/>
        <v>64687.199999999997</v>
      </c>
    </row>
    <row r="9" spans="1:3" ht="14.5" x14ac:dyDescent="0.35">
      <c r="A9" s="8" t="s">
        <v>36</v>
      </c>
      <c r="B9" s="9">
        <f>'County Median Data'!B17</f>
        <v>54165</v>
      </c>
      <c r="C9" s="15">
        <f t="shared" si="0"/>
        <v>64998</v>
      </c>
    </row>
    <row r="10" spans="1:3" ht="14.5" x14ac:dyDescent="0.35">
      <c r="A10" s="8" t="s">
        <v>37</v>
      </c>
      <c r="B10" s="9">
        <f>'County Median Data'!B18</f>
        <v>60880</v>
      </c>
      <c r="C10" s="15">
        <f t="shared" si="0"/>
        <v>73056</v>
      </c>
    </row>
    <row r="11" spans="1:3" ht="14.5" x14ac:dyDescent="0.35">
      <c r="A11" s="8" t="s">
        <v>38</v>
      </c>
      <c r="B11" s="9">
        <f>'County Median Data'!B19</f>
        <v>59840</v>
      </c>
      <c r="C11" s="15">
        <f t="shared" si="0"/>
        <v>71808</v>
      </c>
    </row>
    <row r="12" spans="1:3" ht="14.5" x14ac:dyDescent="0.35">
      <c r="A12" s="8" t="s">
        <v>39</v>
      </c>
      <c r="B12" s="9">
        <f>'County Median Data'!B20</f>
        <v>56013</v>
      </c>
      <c r="C12" s="15">
        <f t="shared" si="0"/>
        <v>67215.599999999991</v>
      </c>
    </row>
    <row r="13" spans="1:3" ht="14.5" x14ac:dyDescent="0.35">
      <c r="A13" s="8" t="s">
        <v>40</v>
      </c>
      <c r="B13" s="9">
        <f>'County Median Data'!B21</f>
        <v>56013</v>
      </c>
      <c r="C13" s="15">
        <f t="shared" si="0"/>
        <v>67215.599999999991</v>
      </c>
    </row>
    <row r="14" spans="1:3" ht="14.5" x14ac:dyDescent="0.35">
      <c r="A14" s="8" t="s">
        <v>41</v>
      </c>
      <c r="B14" s="9">
        <f>'County Median Data'!B22</f>
        <v>60880</v>
      </c>
      <c r="C14" s="15">
        <f t="shared" si="0"/>
        <v>73056</v>
      </c>
    </row>
    <row r="15" spans="1:3" ht="14.5" x14ac:dyDescent="0.35">
      <c r="A15" s="8" t="s">
        <v>42</v>
      </c>
      <c r="B15" s="9">
        <f>'County Median Data'!B23</f>
        <v>56013</v>
      </c>
      <c r="C15" s="15">
        <f t="shared" si="0"/>
        <v>67215.599999999991</v>
      </c>
    </row>
    <row r="16" spans="1:3" ht="14.5" x14ac:dyDescent="0.35">
      <c r="A16" s="8" t="s">
        <v>43</v>
      </c>
      <c r="B16" s="9">
        <f>'County Median Data'!B24</f>
        <v>54165</v>
      </c>
      <c r="C16" s="15">
        <f t="shared" si="0"/>
        <v>64998</v>
      </c>
    </row>
    <row r="17" spans="1:3" ht="14.5" x14ac:dyDescent="0.35">
      <c r="A17" s="8" t="s">
        <v>44</v>
      </c>
      <c r="B17" s="9">
        <f>'County Median Data'!B25</f>
        <v>53906</v>
      </c>
      <c r="C17" s="15">
        <f t="shared" si="0"/>
        <v>64687.199999999997</v>
      </c>
    </row>
    <row r="18" spans="1:3" ht="14.5" x14ac:dyDescent="0.35">
      <c r="A18" s="8" t="s">
        <v>45</v>
      </c>
      <c r="B18" s="9">
        <f>'County Median Data'!B26</f>
        <v>60880</v>
      </c>
      <c r="C18" s="15">
        <f t="shared" si="0"/>
        <v>73056</v>
      </c>
    </row>
    <row r="19" spans="1:3" ht="14.5" x14ac:dyDescent="0.35">
      <c r="A19" s="8" t="s">
        <v>46</v>
      </c>
      <c r="B19" s="9">
        <f>'County Median Data'!B27</f>
        <v>60880</v>
      </c>
      <c r="C19" s="15">
        <f t="shared" si="0"/>
        <v>73056</v>
      </c>
    </row>
    <row r="20" spans="1:3" ht="14.5" x14ac:dyDescent="0.35">
      <c r="A20" s="8" t="s">
        <v>47</v>
      </c>
      <c r="B20" s="9">
        <f>'County Median Data'!B28</f>
        <v>60880</v>
      </c>
      <c r="C20" s="15">
        <f t="shared" si="0"/>
        <v>73056</v>
      </c>
    </row>
    <row r="21" spans="1:3" ht="14.5" x14ac:dyDescent="0.35">
      <c r="A21" s="11" t="s">
        <v>48</v>
      </c>
      <c r="B21" s="12">
        <f>'County Median Data'!B29</f>
        <v>53199</v>
      </c>
      <c r="C21" s="16">
        <f t="shared" si="0"/>
        <v>63838.799999999996</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
  <sheetViews>
    <sheetView topLeftCell="A6" workbookViewId="0">
      <selection activeCell="A11" sqref="A11"/>
    </sheetView>
  </sheetViews>
  <sheetFormatPr defaultRowHeight="12.5" x14ac:dyDescent="0.25"/>
  <cols>
    <col min="1" max="1" width="117.453125" bestFit="1" customWidth="1"/>
    <col min="2" max="2" width="27.453125" bestFit="1" customWidth="1"/>
    <col min="3" max="3" width="31.453125" bestFit="1" customWidth="1"/>
    <col min="4" max="6" width="27.453125" bestFit="1" customWidth="1"/>
  </cols>
  <sheetData>
    <row r="1" spans="1:6" hidden="1" x14ac:dyDescent="0.25"/>
    <row r="2" spans="1:6" hidden="1" x14ac:dyDescent="0.25">
      <c r="B2" s="1" t="s">
        <v>49</v>
      </c>
      <c r="C2" s="1"/>
      <c r="E2" s="1"/>
    </row>
    <row r="3" spans="1:6" hidden="1" x14ac:dyDescent="0.25">
      <c r="B3" s="1" t="s">
        <v>50</v>
      </c>
      <c r="C3" s="1"/>
      <c r="E3" s="1"/>
    </row>
    <row r="4" spans="1:6" hidden="1" x14ac:dyDescent="0.25"/>
    <row r="5" spans="1:6" hidden="1" x14ac:dyDescent="0.25"/>
    <row r="6" spans="1:6" ht="14.5" x14ac:dyDescent="0.35">
      <c r="A6" s="2" t="s">
        <v>51</v>
      </c>
      <c r="B6" s="2"/>
      <c r="C6" s="2"/>
      <c r="D6" s="3"/>
      <c r="E6" s="3"/>
      <c r="F6" s="3"/>
    </row>
    <row r="7" spans="1:6" ht="15.5" x14ac:dyDescent="0.35">
      <c r="A7" s="4" t="s">
        <v>3</v>
      </c>
      <c r="B7" s="5" t="s">
        <v>75</v>
      </c>
      <c r="C7" s="5"/>
      <c r="D7" s="5"/>
      <c r="E7" s="5"/>
      <c r="F7" s="5"/>
    </row>
    <row r="8" spans="1:6" ht="43.5" x14ac:dyDescent="0.35">
      <c r="A8" s="6" t="s">
        <v>52</v>
      </c>
      <c r="B8" s="7" t="s">
        <v>53</v>
      </c>
      <c r="C8" s="7"/>
      <c r="D8" s="7"/>
      <c r="E8" s="7"/>
      <c r="F8" s="7"/>
    </row>
    <row r="9" spans="1:6" ht="14.5" x14ac:dyDescent="0.35">
      <c r="A9" s="8" t="s">
        <v>54</v>
      </c>
      <c r="B9" s="37">
        <v>45801</v>
      </c>
      <c r="C9" s="10"/>
      <c r="D9" s="10"/>
      <c r="E9" s="10"/>
      <c r="F9" s="10"/>
    </row>
    <row r="10" spans="1:6" ht="14.5" x14ac:dyDescent="0.35">
      <c r="A10" s="8" t="s">
        <v>55</v>
      </c>
      <c r="B10" s="37">
        <v>54165</v>
      </c>
      <c r="C10" s="10"/>
      <c r="D10" s="10"/>
      <c r="E10" s="10"/>
      <c r="F10" s="10"/>
    </row>
    <row r="11" spans="1:6" ht="14.5" x14ac:dyDescent="0.35">
      <c r="A11" s="8" t="s">
        <v>56</v>
      </c>
      <c r="B11" s="37">
        <v>53906</v>
      </c>
      <c r="C11" s="10"/>
      <c r="D11" s="10"/>
      <c r="E11" s="10"/>
      <c r="F11" s="10"/>
    </row>
    <row r="12" spans="1:6" ht="14.5" x14ac:dyDescent="0.35">
      <c r="A12" s="8" t="s">
        <v>57</v>
      </c>
      <c r="B12" s="37">
        <v>53906</v>
      </c>
      <c r="C12" s="10"/>
      <c r="D12" s="10"/>
      <c r="E12" s="10"/>
      <c r="F12" s="10"/>
    </row>
    <row r="13" spans="1:6" ht="14.5" x14ac:dyDescent="0.35">
      <c r="A13" s="8" t="s">
        <v>58</v>
      </c>
      <c r="B13" s="37">
        <v>47108</v>
      </c>
      <c r="C13" s="10"/>
      <c r="D13" s="10"/>
      <c r="E13" s="10"/>
      <c r="F13" s="10"/>
    </row>
    <row r="14" spans="1:6" ht="14.5" x14ac:dyDescent="0.35">
      <c r="A14" s="8" t="s">
        <v>59</v>
      </c>
      <c r="B14" s="37">
        <v>47760</v>
      </c>
      <c r="C14" s="10"/>
      <c r="D14" s="10"/>
      <c r="E14" s="10"/>
      <c r="F14" s="10"/>
    </row>
    <row r="15" spans="1:6" ht="14.5" x14ac:dyDescent="0.35">
      <c r="A15" s="8" t="s">
        <v>60</v>
      </c>
      <c r="B15" s="37">
        <v>60880</v>
      </c>
      <c r="C15" s="10"/>
      <c r="D15" s="10"/>
      <c r="E15" s="10"/>
      <c r="F15" s="10"/>
    </row>
    <row r="16" spans="1:6" ht="14.5" x14ac:dyDescent="0.35">
      <c r="A16" s="8" t="s">
        <v>61</v>
      </c>
      <c r="B16" s="37">
        <v>53906</v>
      </c>
      <c r="C16" s="10"/>
      <c r="D16" s="10"/>
      <c r="E16" s="10"/>
      <c r="F16" s="10"/>
    </row>
    <row r="17" spans="1:6" ht="14.5" x14ac:dyDescent="0.35">
      <c r="A17" s="8" t="s">
        <v>62</v>
      </c>
      <c r="B17" s="37">
        <v>54165</v>
      </c>
      <c r="C17" s="10"/>
      <c r="D17" s="10"/>
      <c r="E17" s="10"/>
      <c r="F17" s="10"/>
    </row>
    <row r="18" spans="1:6" ht="14.5" x14ac:dyDescent="0.35">
      <c r="A18" s="8" t="s">
        <v>63</v>
      </c>
      <c r="B18" s="37">
        <v>60880</v>
      </c>
      <c r="C18" s="10"/>
      <c r="D18" s="10"/>
      <c r="E18" s="10"/>
      <c r="F18" s="10"/>
    </row>
    <row r="19" spans="1:6" ht="14.5" x14ac:dyDescent="0.35">
      <c r="A19" s="8" t="s">
        <v>64</v>
      </c>
      <c r="B19" s="37">
        <v>59840</v>
      </c>
      <c r="C19" s="10"/>
      <c r="D19" s="10"/>
      <c r="E19" s="10"/>
      <c r="F19" s="10"/>
    </row>
    <row r="20" spans="1:6" ht="14.5" x14ac:dyDescent="0.35">
      <c r="A20" s="8" t="s">
        <v>65</v>
      </c>
      <c r="B20" s="37">
        <v>56013</v>
      </c>
      <c r="C20" s="10"/>
      <c r="D20" s="10"/>
      <c r="E20" s="10"/>
      <c r="F20" s="10"/>
    </row>
    <row r="21" spans="1:6" ht="14.5" x14ac:dyDescent="0.35">
      <c r="A21" s="8" t="s">
        <v>66</v>
      </c>
      <c r="B21" s="37">
        <v>56013</v>
      </c>
      <c r="C21" s="10"/>
      <c r="D21" s="10"/>
      <c r="E21" s="10"/>
      <c r="F21" s="10"/>
    </row>
    <row r="22" spans="1:6" ht="14.5" x14ac:dyDescent="0.35">
      <c r="A22" s="8" t="s">
        <v>67</v>
      </c>
      <c r="B22" s="37">
        <v>60880</v>
      </c>
      <c r="C22" s="10"/>
      <c r="D22" s="10"/>
      <c r="E22" s="10"/>
      <c r="F22" s="10"/>
    </row>
    <row r="23" spans="1:6" ht="14.5" x14ac:dyDescent="0.35">
      <c r="A23" s="8" t="s">
        <v>68</v>
      </c>
      <c r="B23" s="37">
        <v>56013</v>
      </c>
      <c r="C23" s="10"/>
      <c r="D23" s="10"/>
      <c r="E23" s="10"/>
      <c r="F23" s="10"/>
    </row>
    <row r="24" spans="1:6" ht="14.5" x14ac:dyDescent="0.35">
      <c r="A24" s="8" t="s">
        <v>69</v>
      </c>
      <c r="B24" s="37">
        <v>54165</v>
      </c>
      <c r="C24" s="10"/>
      <c r="D24" s="10"/>
      <c r="E24" s="10"/>
      <c r="F24" s="10"/>
    </row>
    <row r="25" spans="1:6" ht="14.5" x14ac:dyDescent="0.35">
      <c r="A25" s="8" t="s">
        <v>70</v>
      </c>
      <c r="B25" s="37">
        <v>53906</v>
      </c>
      <c r="C25" s="10"/>
      <c r="D25" s="10"/>
      <c r="E25" s="10"/>
      <c r="F25" s="10"/>
    </row>
    <row r="26" spans="1:6" ht="14.5" x14ac:dyDescent="0.35">
      <c r="A26" s="8" t="s">
        <v>71</v>
      </c>
      <c r="B26" s="37">
        <v>60880</v>
      </c>
      <c r="C26" s="10"/>
      <c r="D26" s="10"/>
      <c r="E26" s="10"/>
      <c r="F26" s="10"/>
    </row>
    <row r="27" spans="1:6" ht="14.5" x14ac:dyDescent="0.35">
      <c r="A27" s="8" t="s">
        <v>72</v>
      </c>
      <c r="B27" s="37">
        <v>60880</v>
      </c>
      <c r="C27" s="10"/>
      <c r="D27" s="10"/>
      <c r="E27" s="10"/>
      <c r="F27" s="10"/>
    </row>
    <row r="28" spans="1:6" ht="14.5" x14ac:dyDescent="0.35">
      <c r="A28" s="8" t="s">
        <v>73</v>
      </c>
      <c r="B28" s="37">
        <v>60880</v>
      </c>
      <c r="C28" s="10"/>
      <c r="D28" s="10"/>
      <c r="E28" s="10"/>
      <c r="F28" s="10"/>
    </row>
    <row r="29" spans="1:6" ht="14.5" x14ac:dyDescent="0.35">
      <c r="A29" s="11" t="s">
        <v>74</v>
      </c>
      <c r="B29" s="38">
        <v>53199</v>
      </c>
      <c r="C29" s="13"/>
      <c r="D29" s="13"/>
      <c r="E29" s="13"/>
      <c r="F29" s="13"/>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e442f8c-2b69-4ac9-9723-b3795c5148a8" xsi:nil="true"/>
    <lcf76f155ced4ddcb4097134ff3c332f xmlns="e817bb11-e0ad-4c76-a95f-bc30b794225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9994566D8F404BBB30C49350C9905C" ma:contentTypeVersion="14" ma:contentTypeDescription="Create a new document." ma:contentTypeScope="" ma:versionID="4ea761cec5c24ae214c13d0a31e43b61">
  <xsd:schema xmlns:xsd="http://www.w3.org/2001/XMLSchema" xmlns:xs="http://www.w3.org/2001/XMLSchema" xmlns:p="http://schemas.microsoft.com/office/2006/metadata/properties" xmlns:ns2="e817bb11-e0ad-4c76-a95f-bc30b7942257" xmlns:ns3="7e442f8c-2b69-4ac9-9723-b3795c5148a8" targetNamespace="http://schemas.microsoft.com/office/2006/metadata/properties" ma:root="true" ma:fieldsID="d841b26ae5bb3cde42bc5ca49742f7e6" ns2:_="" ns3:_="">
    <xsd:import namespace="e817bb11-e0ad-4c76-a95f-bc30b7942257"/>
    <xsd:import namespace="7e442f8c-2b69-4ac9-9723-b3795c5148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17bb11-e0ad-4c76-a95f-bc30b79422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442f8c-2b69-4ac9-9723-b3795c5148a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d054935-6ecd-49d3-ba11-b0d4dddecb41}" ma:internalName="TaxCatchAll" ma:showField="CatchAllData" ma:web="7e442f8c-2b69-4ac9-9723-b3795c5148a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D28333-CF09-4AAE-9463-5DAA46D37E39}">
  <ds:schemaRefs>
    <ds:schemaRef ds:uri="http://schemas.microsoft.com/office/2006/documentManagement/types"/>
    <ds:schemaRef ds:uri="e817bb11-e0ad-4c76-a95f-bc30b7942257"/>
    <ds:schemaRef ds:uri="http://purl.org/dc/elements/1.1/"/>
    <ds:schemaRef ds:uri="http://schemas.openxmlformats.org/package/2006/metadata/core-properties"/>
    <ds:schemaRef ds:uri="http://purl.org/dc/terms/"/>
    <ds:schemaRef ds:uri="http://www.w3.org/XML/1998/namespace"/>
    <ds:schemaRef ds:uri="http://purl.org/dc/dcmitype/"/>
    <ds:schemaRef ds:uri="http://schemas.microsoft.com/office/infopath/2007/PartnerControls"/>
    <ds:schemaRef ds:uri="7e442f8c-2b69-4ac9-9723-b3795c5148a8"/>
    <ds:schemaRef ds:uri="http://schemas.microsoft.com/office/2006/metadata/properties"/>
  </ds:schemaRefs>
</ds:datastoreItem>
</file>

<file path=customXml/itemProps2.xml><?xml version="1.0" encoding="utf-8"?>
<ds:datastoreItem xmlns:ds="http://schemas.openxmlformats.org/officeDocument/2006/customXml" ds:itemID="{6FAD5C4B-21F5-45D9-B8CC-97E826A53A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17bb11-e0ad-4c76-a95f-bc30b7942257"/>
    <ds:schemaRef ds:uri="7e442f8c-2b69-4ac9-9723-b3795c5148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854883-8C4F-4D3A-A9A9-3F822A64C0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Project Jobs</vt:lpstr>
      <vt:lpstr>Sheet1</vt:lpstr>
      <vt:lpstr>County Median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2025-04-30T17:58:03Z</dcterms:created>
  <dcterms:modified xsi:type="dcterms:W3CDTF">2025-10-14T18:30:27Z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0x0101002E9994566D8F404BBB30C49350C9905C</vt:lpwstr>
  </property>
  <property fmtid="{D5CDD505-2E9C-101B-9397-08002B2CF9AE}" pid="3" name="MediaServiceImageTags">
    <vt:lpwstr/>
  </property>
</Properties>
</file>