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jeda-my.sharepoint.com/personal/jhalo_njeda_com/Documents/Audit and Compliance Services/Reporting/Transparency/Transparency- 202408/BRRAG/"/>
    </mc:Choice>
  </mc:AlternateContent>
  <xr:revisionPtr revIDLastSave="0" documentId="13_ncr:4000b_{BD48A30D-56B9-4F3F-B17F-401284DB0F21}" xr6:coauthVersionLast="47" xr6:coauthVersionMax="47" xr10:uidLastSave="{00000000-0000-0000-0000-000000000000}"/>
  <bookViews>
    <workbookView xWindow="-110" yWindow="-110" windowWidth="19420" windowHeight="10420" firstSheet="3" activeTab="3"/>
  </bookViews>
  <sheets>
    <sheet name="BRRAG" sheetId="1" r:id="rId1"/>
    <sheet name="STX" sheetId="7" r:id="rId2"/>
    <sheet name="BRRAG &amp; STX" sheetId="12" r:id="rId3"/>
    <sheet name="For Web" sheetId="10" r:id="rId4"/>
  </sheets>
  <definedNames>
    <definedName name="_xlnm._FilterDatabase" localSheetId="3" hidden="1">'For Web'!$A$2:$R$89</definedName>
    <definedName name="_xlnm.Print_Titles" localSheetId="0">BRRAG!$1:$2</definedName>
    <definedName name="_xlnm.Print_Titles" localSheetId="2">'BRRAG &amp; STX'!$2:$2</definedName>
    <definedName name="_xlnm.Print_Titles" localSheetId="3">'For Web'!$1:$2</definedName>
    <definedName name="_xlnm.Print_Titles" localSheetId="1">STX!$1:$2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F16" i="10"/>
  <c r="F27" i="10"/>
  <c r="F10" i="10"/>
  <c r="F81" i="10"/>
  <c r="F78" i="10"/>
  <c r="F72" i="10"/>
  <c r="D33" i="10"/>
  <c r="D88" i="10"/>
  <c r="G65" i="10"/>
  <c r="F59" i="10"/>
  <c r="G80" i="10"/>
  <c r="F35" i="10"/>
  <c r="F29" i="10"/>
  <c r="G29" i="10"/>
  <c r="F22" i="10"/>
  <c r="G22" i="10"/>
  <c r="F19" i="10"/>
  <c r="G19" i="10"/>
  <c r="G32" i="10"/>
  <c r="G33" i="10"/>
  <c r="G35" i="10"/>
  <c r="G36" i="10"/>
  <c r="G37" i="10"/>
  <c r="G38" i="10"/>
  <c r="G39" i="10"/>
  <c r="G40" i="10"/>
  <c r="G41" i="10"/>
  <c r="G43" i="10"/>
  <c r="G45" i="10"/>
  <c r="G48" i="10"/>
  <c r="G49" i="10"/>
  <c r="G50" i="10"/>
  <c r="G52" i="10"/>
  <c r="G53" i="10"/>
  <c r="G54" i="10"/>
  <c r="G56" i="10"/>
  <c r="G57" i="10"/>
  <c r="G61" i="10"/>
  <c r="G62" i="10"/>
  <c r="G66" i="10"/>
  <c r="G69" i="10"/>
  <c r="G70" i="10"/>
  <c r="G71" i="10"/>
  <c r="G73" i="10"/>
  <c r="G75" i="10"/>
  <c r="G77" i="10"/>
  <c r="G78" i="10"/>
  <c r="G79" i="10"/>
  <c r="G81" i="10"/>
  <c r="G82" i="10"/>
  <c r="G83" i="10"/>
  <c r="G84" i="10"/>
  <c r="G86" i="10"/>
  <c r="G14" i="10"/>
  <c r="G15" i="10"/>
  <c r="G16" i="10"/>
  <c r="G17" i="10"/>
  <c r="G18" i="10"/>
  <c r="G20" i="10"/>
  <c r="G21" i="10"/>
  <c r="G23" i="10"/>
  <c r="G25" i="10"/>
  <c r="G26" i="10"/>
  <c r="G27" i="10"/>
  <c r="G28" i="10"/>
  <c r="G13" i="10"/>
  <c r="G12" i="10"/>
  <c r="G11" i="10"/>
  <c r="G9" i="10"/>
  <c r="G6" i="10"/>
  <c r="G7" i="10"/>
  <c r="G5" i="10"/>
  <c r="G3" i="10"/>
  <c r="F88" i="10"/>
  <c r="E88" i="10"/>
  <c r="J88" i="10"/>
  <c r="I88" i="10"/>
  <c r="B88" i="10"/>
  <c r="E85" i="1"/>
  <c r="F85" i="1"/>
  <c r="C85" i="1"/>
  <c r="E28" i="7"/>
  <c r="D28" i="7"/>
  <c r="C28" i="7"/>
  <c r="C104" i="12"/>
  <c r="D104" i="12"/>
  <c r="E104" i="12"/>
  <c r="L28" i="7"/>
  <c r="K28" i="7"/>
  <c r="G88" i="10"/>
</calcChain>
</file>

<file path=xl/sharedStrings.xml><?xml version="1.0" encoding="utf-8"?>
<sst xmlns="http://schemas.openxmlformats.org/spreadsheetml/2006/main" count="1985" uniqueCount="419">
  <si>
    <t>Company Name</t>
  </si>
  <si>
    <t>Retained Jobs</t>
  </si>
  <si>
    <t>Capital Investment</t>
  </si>
  <si>
    <t>Industry</t>
  </si>
  <si>
    <t>Relocation Site</t>
  </si>
  <si>
    <t>County</t>
  </si>
  <si>
    <t>Est BRRAG Benefit</t>
  </si>
  <si>
    <t>Celgene</t>
  </si>
  <si>
    <t>Biotech</t>
  </si>
  <si>
    <t>Summit</t>
  </si>
  <si>
    <t>Union</t>
  </si>
  <si>
    <t>Novartis #1</t>
  </si>
  <si>
    <t>Pharma</t>
  </si>
  <si>
    <t>East Hanover</t>
  </si>
  <si>
    <t>Morris</t>
  </si>
  <si>
    <t>Verizon</t>
  </si>
  <si>
    <t>Telecom</t>
  </si>
  <si>
    <t>Basking Ridge</t>
  </si>
  <si>
    <t>Somerset</t>
  </si>
  <si>
    <t>Cadbury Adams</t>
  </si>
  <si>
    <t>Confection Mfg</t>
  </si>
  <si>
    <t>Parsippany</t>
  </si>
  <si>
    <t>Citigroup NA</t>
  </si>
  <si>
    <t>Financial Services</t>
  </si>
  <si>
    <t>Warren</t>
  </si>
  <si>
    <t>Ernst &amp; Young</t>
  </si>
  <si>
    <t>Business Services</t>
  </si>
  <si>
    <t>Secaucus</t>
  </si>
  <si>
    <t>Hudson</t>
  </si>
  <si>
    <t>Medarex</t>
  </si>
  <si>
    <t>Bloomsbury</t>
  </si>
  <si>
    <t>Hunterdon</t>
  </si>
  <si>
    <t>Cingular (AT&amp;T)</t>
  </si>
  <si>
    <t>Novartis #2</t>
  </si>
  <si>
    <t>Mellon LLC</t>
  </si>
  <si>
    <t>Jersey City</t>
  </si>
  <si>
    <t>ISP Management &amp; Building Materials Corp</t>
  </si>
  <si>
    <t>Mfg/R&amp;D</t>
  </si>
  <si>
    <t>Wayne/Parsippany</t>
  </si>
  <si>
    <t>McMaster-Carr</t>
  </si>
  <si>
    <t>Distribution/Warehouse</t>
  </si>
  <si>
    <t>Washington Twp</t>
  </si>
  <si>
    <t>Mercer</t>
  </si>
  <si>
    <t>Eisai, Inc.</t>
  </si>
  <si>
    <t>Woodcliff Lake</t>
  </si>
  <si>
    <t>Bergen</t>
  </si>
  <si>
    <t>Rhodia</t>
  </si>
  <si>
    <t>Mfg</t>
  </si>
  <si>
    <t>Cranbury</t>
  </si>
  <si>
    <t>Middlesex</t>
  </si>
  <si>
    <t>MetLife</t>
  </si>
  <si>
    <t>Bridgewater</t>
  </si>
  <si>
    <t>Novartis #3</t>
  </si>
  <si>
    <t>Bed Bath &amp; Beyond</t>
  </si>
  <si>
    <t>Distribution</t>
  </si>
  <si>
    <t>Woodbridge</t>
  </si>
  <si>
    <t>Louis Berger Group</t>
  </si>
  <si>
    <t>Engineering Services</t>
  </si>
  <si>
    <t>Morristown</t>
  </si>
  <si>
    <t>Deloitte &amp; Touche</t>
  </si>
  <si>
    <t>TBD</t>
  </si>
  <si>
    <t>Hospitality</t>
  </si>
  <si>
    <t>Conopco/Unilever</t>
  </si>
  <si>
    <t>Food Mfg</t>
  </si>
  <si>
    <t>Englewood Cliffs</t>
  </si>
  <si>
    <t>Bayer</t>
  </si>
  <si>
    <t>Wayne</t>
  </si>
  <si>
    <t>Passaic</t>
  </si>
  <si>
    <t>BlackRock</t>
  </si>
  <si>
    <t>Maidenform</t>
  </si>
  <si>
    <t>Apparel</t>
  </si>
  <si>
    <t>Iselin</t>
  </si>
  <si>
    <t>Novo Nordisk</t>
  </si>
  <si>
    <t>Plainsboro</t>
  </si>
  <si>
    <t>Essex</t>
  </si>
  <si>
    <t>Burlington</t>
  </si>
  <si>
    <t>MRS Associates</t>
  </si>
  <si>
    <t>Collection Services</t>
  </si>
  <si>
    <t>Cherry Hill</t>
  </si>
  <si>
    <t>Camden</t>
  </si>
  <si>
    <t>Princeton</t>
  </si>
  <si>
    <t>Abbott Point of Care</t>
  </si>
  <si>
    <t>Medical Device</t>
  </si>
  <si>
    <t>ImClone Systems</t>
  </si>
  <si>
    <t>Branchburg</t>
  </si>
  <si>
    <t>InVentiv Health</t>
  </si>
  <si>
    <t>Franklin Township</t>
  </si>
  <si>
    <t>American Van Equipment</t>
  </si>
  <si>
    <t>Equip Mfg</t>
  </si>
  <si>
    <t>Lakewood</t>
  </si>
  <si>
    <t>Ocean</t>
  </si>
  <si>
    <t>Electronics</t>
  </si>
  <si>
    <t>KS Engineers</t>
  </si>
  <si>
    <t>Civil Engineering</t>
  </si>
  <si>
    <t>Newark</t>
  </si>
  <si>
    <t>Insurance</t>
  </si>
  <si>
    <t>Dr. Leonard's Healthcare Corp</t>
  </si>
  <si>
    <t>Healthcare</t>
  </si>
  <si>
    <t>Edison</t>
  </si>
  <si>
    <t>Global Aerospace</t>
  </si>
  <si>
    <t>Madison</t>
  </si>
  <si>
    <t>Diversified Foam Products</t>
  </si>
  <si>
    <t>Woolwich Twp</t>
  </si>
  <si>
    <t>Gloucester</t>
  </si>
  <si>
    <t>ID Systems</t>
  </si>
  <si>
    <t>Direct Cabinet Sales</t>
  </si>
  <si>
    <t>Cabinetry</t>
  </si>
  <si>
    <t>S. Brunswick</t>
  </si>
  <si>
    <t>Williams Sonoma Direct</t>
  </si>
  <si>
    <t>Warehouse/Distribution</t>
  </si>
  <si>
    <t>Burlington Coat Factory</t>
  </si>
  <si>
    <t>Edgewater Park</t>
  </si>
  <si>
    <t>Pinnacle Foods Group</t>
  </si>
  <si>
    <t>Program Type</t>
  </si>
  <si>
    <t>BRRAG</t>
  </si>
  <si>
    <t>Est STX Benefit</t>
  </si>
  <si>
    <t>Est State Withholdings (5 yrs)</t>
  </si>
  <si>
    <t>Net Benefit to NJ (5 yrs)</t>
  </si>
  <si>
    <t>Wyndham Phase I</t>
  </si>
  <si>
    <t>The Chubb Corporation</t>
  </si>
  <si>
    <t>Readington</t>
  </si>
  <si>
    <t>STX</t>
  </si>
  <si>
    <t>Executed Date</t>
  </si>
  <si>
    <t>PNY Technologies</t>
  </si>
  <si>
    <t>Elec. Device Mfg</t>
  </si>
  <si>
    <t>Watson Pharmaceuticals</t>
  </si>
  <si>
    <t>IDL TechniEdge</t>
  </si>
  <si>
    <t>Tool Mfg</t>
  </si>
  <si>
    <t>Maplewood</t>
  </si>
  <si>
    <t>Pitney Bowes</t>
  </si>
  <si>
    <t>Mailing/Shipping</t>
  </si>
  <si>
    <t>Tubing Mfg</t>
  </si>
  <si>
    <t>Elephant Group, dba Saveology.com</t>
  </si>
  <si>
    <t>Professional Services</t>
  </si>
  <si>
    <t>Medin Corp</t>
  </si>
  <si>
    <t>Medical Device Mfg</t>
  </si>
  <si>
    <t>Paterson</t>
  </si>
  <si>
    <t>Maplewood Beverage Packers</t>
  </si>
  <si>
    <t>Aerco International</t>
  </si>
  <si>
    <t>Mahwah</t>
  </si>
  <si>
    <t>NexAge Technologies</t>
  </si>
  <si>
    <t>IT Services</t>
  </si>
  <si>
    <t>Scientific Design Company</t>
  </si>
  <si>
    <t>Chemical Mfg</t>
  </si>
  <si>
    <t>Tekni-Plex, Inc.</t>
  </si>
  <si>
    <t xml:space="preserve">Mednet Healthcare Technologies Inc.   </t>
  </si>
  <si>
    <t>Marine Container Services Inc</t>
  </si>
  <si>
    <t>Logistics</t>
  </si>
  <si>
    <t>Zeus Industries</t>
  </si>
  <si>
    <t>Approval Date</t>
  </si>
  <si>
    <t>Pending Projects (approved, not yet executed)</t>
  </si>
  <si>
    <t>South Plainfield</t>
  </si>
  <si>
    <t xml:space="preserve">Jefferies &amp; Company, Inc. </t>
  </si>
  <si>
    <t>Investment Banking</t>
  </si>
  <si>
    <t>Bracco Diagnostics, Inc (BDI)</t>
  </si>
  <si>
    <t>Amcor Specialty Packaging -Glass Tubing Americas</t>
  </si>
  <si>
    <t>Millville</t>
  </si>
  <si>
    <t>Cumberland</t>
  </si>
  <si>
    <t>Bayer HealthCare LLC and Affiliates</t>
  </si>
  <si>
    <t>Biotech/Pharma/Industrial</t>
  </si>
  <si>
    <t>Evonik Degussa Corporation</t>
  </si>
  <si>
    <t>Church &amp; Dwight</t>
  </si>
  <si>
    <t>Excalibur Group Inc.</t>
  </si>
  <si>
    <t>Perth Amboy</t>
  </si>
  <si>
    <t>Ferraro Foods Inc. and Affilates</t>
  </si>
  <si>
    <t>Food Distribution</t>
  </si>
  <si>
    <t>Piscataway "Existing Location"</t>
  </si>
  <si>
    <t>Mission Solutions, LLC</t>
  </si>
  <si>
    <t>Realogy Corporation</t>
  </si>
  <si>
    <t>Puratos Corporation</t>
  </si>
  <si>
    <t>Montrose Molders Corp.</t>
  </si>
  <si>
    <t>SYNNEX Corporation</t>
  </si>
  <si>
    <t>Mt. Laurel</t>
  </si>
  <si>
    <t>Cherry Hill/Pennsauken</t>
  </si>
  <si>
    <t>Aeropostale, Inc.</t>
  </si>
  <si>
    <t>EMX, LP and subsidiaries</t>
  </si>
  <si>
    <t>Billing Services</t>
  </si>
  <si>
    <t>Rosetta Marketing Group, LLC</t>
  </si>
  <si>
    <t>Marketing</t>
  </si>
  <si>
    <t>Spectra East, Inc.</t>
  </si>
  <si>
    <t>Medical Services</t>
  </si>
  <si>
    <t>The Great Atlantic &amp; Pacific Tea Company</t>
  </si>
  <si>
    <t>Princeton/Ewing</t>
  </si>
  <si>
    <t>WITHDRAWN</t>
  </si>
  <si>
    <t>Hoffmann-LaRoche</t>
  </si>
  <si>
    <t>Nutley</t>
  </si>
  <si>
    <t>Aptuit</t>
  </si>
  <si>
    <t>Florence</t>
  </si>
  <si>
    <t>L'Oreal</t>
  </si>
  <si>
    <t>Cosmetics Mfg</t>
  </si>
  <si>
    <t>North Brunswick</t>
  </si>
  <si>
    <t>State Street Corp</t>
  </si>
  <si>
    <t>Thales Avionics</t>
  </si>
  <si>
    <t>Piscataway</t>
  </si>
  <si>
    <t>Progressive Casualty Insurance</t>
  </si>
  <si>
    <t>ThorLabs</t>
  </si>
  <si>
    <t>Newton</t>
  </si>
  <si>
    <t>Sussex</t>
  </si>
  <si>
    <t>Lakewood Pathology Associates dba PLUS Diagnostics</t>
  </si>
  <si>
    <t>Medical Diagnostics</t>
  </si>
  <si>
    <t>Coining</t>
  </si>
  <si>
    <t>Nebraska Meats</t>
  </si>
  <si>
    <t>Edgewater Manufacturing dba American Fittings</t>
  </si>
  <si>
    <t>Clifton</t>
  </si>
  <si>
    <t xml:space="preserve">Withdrawn Projects </t>
  </si>
  <si>
    <t>Anchor Glass Container Corporation</t>
  </si>
  <si>
    <t>Glass Manufacturing</t>
  </si>
  <si>
    <t>Salem</t>
  </si>
  <si>
    <t>Robertet, Inc.</t>
  </si>
  <si>
    <t>Fragrance</t>
  </si>
  <si>
    <t>Mount Olive</t>
  </si>
  <si>
    <t>UBS Financial Services and related entities</t>
  </si>
  <si>
    <t>Jersey City/Weehawken</t>
  </si>
  <si>
    <t>Consolidated Services Group</t>
  </si>
  <si>
    <t>QualCare Alliance Networks, Inc.</t>
  </si>
  <si>
    <t>Egg Harbor</t>
  </si>
  <si>
    <t>Atlantic</t>
  </si>
  <si>
    <t>Durand Glass Manufacturing Company</t>
  </si>
  <si>
    <t>Thales SA, Thales USA Inc., Thales Avionics Inc. &amp; Affiliates</t>
  </si>
  <si>
    <t>Edison/Totowa</t>
  </si>
  <si>
    <t>Middlesex/Passaic</t>
  </si>
  <si>
    <t>Madison/Mt. Laurel</t>
  </si>
  <si>
    <t>Morris/Burlington</t>
  </si>
  <si>
    <t>Tower Insurance Company of New York</t>
  </si>
  <si>
    <t>Amerlux LLC</t>
  </si>
  <si>
    <t>DACO Limited Partnership</t>
  </si>
  <si>
    <t>Boonton</t>
  </si>
  <si>
    <t>EBI Holdings, LLC, Biomet, Inc. and Affiliates</t>
  </si>
  <si>
    <t>Sparta Systems, Inc.</t>
  </si>
  <si>
    <t>Neptune</t>
  </si>
  <si>
    <t>Monmouth</t>
  </si>
  <si>
    <t>Software Engineering</t>
  </si>
  <si>
    <t>IPAK, Inc.</t>
  </si>
  <si>
    <t>West Deptford</t>
  </si>
  <si>
    <t>Tropical Cheese Industries, and affiliates</t>
  </si>
  <si>
    <t>Manufacturing</t>
  </si>
  <si>
    <t>CommVault Systems</t>
  </si>
  <si>
    <t>HDR Inc. and subsidiaries</t>
  </si>
  <si>
    <t>Tinton Falls</t>
  </si>
  <si>
    <t>3/15 2012</t>
  </si>
  <si>
    <t>Diversified Information Technologies</t>
  </si>
  <si>
    <t>Maximum Quality Foods Inc.</t>
  </si>
  <si>
    <t>Achieve 3000, Inc.</t>
  </si>
  <si>
    <t>Ginsey Industries, Inc.</t>
  </si>
  <si>
    <t>Lonza Group Ltd. &amp; subsidiaries</t>
  </si>
  <si>
    <t>Linden</t>
  </si>
  <si>
    <t>Logan Twp.</t>
  </si>
  <si>
    <t>Allendale</t>
  </si>
  <si>
    <t>EisnerAmper LLP &amp; Affiliates</t>
  </si>
  <si>
    <t>Accounting</t>
  </si>
  <si>
    <t>The Dun and Bradstreet Corporation</t>
  </si>
  <si>
    <t>International Vitamin Corporation</t>
  </si>
  <si>
    <t>NIP Group Inc., and Extensis, Inc.</t>
  </si>
  <si>
    <t>Preferred Display, Inc.</t>
  </si>
  <si>
    <t>Prudent Publishing Co., Inc.</t>
  </si>
  <si>
    <t>Freehold</t>
  </si>
  <si>
    <t>Ridgefield/Roxbury</t>
  </si>
  <si>
    <t>Bergen/Morris</t>
  </si>
  <si>
    <t>Fairfield Gourmet Food Corp.</t>
  </si>
  <si>
    <t>Clement Pappas and Company, Inc.</t>
  </si>
  <si>
    <t>Garden State Consumer Credit Counseling, Inc. dba Novadebt</t>
  </si>
  <si>
    <t>Carneys Pt./Seabrook</t>
  </si>
  <si>
    <t>Salem/Cumberland</t>
  </si>
  <si>
    <t>Bayer HealthCare, LLC &amp; Affiliates</t>
  </si>
  <si>
    <t>Real Estate Mortgage Network Inc.</t>
  </si>
  <si>
    <t>Wyndham Worldwide Corporation</t>
  </si>
  <si>
    <t>24 projects</t>
  </si>
  <si>
    <t>Accupac Packaging, Inc.</t>
  </si>
  <si>
    <t>Home Dynamix, LLC</t>
  </si>
  <si>
    <t>Precision Custom Coatings</t>
  </si>
  <si>
    <t>Northern Building Products</t>
  </si>
  <si>
    <t>United Parcel Service #1</t>
  </si>
  <si>
    <t>United Parcel Service #2</t>
  </si>
  <si>
    <t>Moonachie</t>
  </si>
  <si>
    <t>Teterboro</t>
  </si>
  <si>
    <t>Woodland Park</t>
  </si>
  <si>
    <t>SEE BRRAG</t>
  </si>
  <si>
    <t>Updated 3-5-2013</t>
  </si>
  <si>
    <t>Burlington Coat Factory Warehouse Corp.</t>
  </si>
  <si>
    <t>101 projects</t>
  </si>
  <si>
    <t>Winslow Twp.</t>
  </si>
  <si>
    <t>Term (yrs)</t>
  </si>
  <si>
    <t>C &amp; S Wholesale Grocers, Inc.</t>
  </si>
  <si>
    <t>AASKI Technology Inc.</t>
  </si>
  <si>
    <t>82 projects</t>
  </si>
  <si>
    <t>Totowa</t>
  </si>
  <si>
    <t>Education</t>
  </si>
  <si>
    <t>East Windsor</t>
  </si>
  <si>
    <t>Manalapan</t>
  </si>
  <si>
    <t>HomeBridge Financial Services</t>
  </si>
  <si>
    <t>P37068</t>
  </si>
  <si>
    <t>P37123</t>
  </si>
  <si>
    <t>P37095</t>
  </si>
  <si>
    <t>P37065</t>
  </si>
  <si>
    <t>P37069</t>
  </si>
  <si>
    <t>P37067</t>
  </si>
  <si>
    <t>P37175</t>
  </si>
  <si>
    <t>P37072</t>
  </si>
  <si>
    <t>P37294</t>
  </si>
  <si>
    <t>P37535</t>
  </si>
  <si>
    <t>P37629</t>
  </si>
  <si>
    <t>P37077</t>
  </si>
  <si>
    <t>P37066</t>
  </si>
  <si>
    <t>P37073</t>
  </si>
  <si>
    <t>P37080</t>
  </si>
  <si>
    <t>P37679</t>
  </si>
  <si>
    <t>PNum</t>
  </si>
  <si>
    <t>P37410</t>
  </si>
  <si>
    <t>P37165</t>
  </si>
  <si>
    <t>P37098</t>
  </si>
  <si>
    <t>P37155</t>
  </si>
  <si>
    <t>P37081</t>
  </si>
  <si>
    <t>P37085</t>
  </si>
  <si>
    <t>P37078</t>
  </si>
  <si>
    <t>P37088</t>
  </si>
  <si>
    <t>P37117</t>
  </si>
  <si>
    <t>P37097</t>
  </si>
  <si>
    <t>P37096</t>
  </si>
  <si>
    <t>P37181</t>
  </si>
  <si>
    <t>P37258</t>
  </si>
  <si>
    <t>P37256</t>
  </si>
  <si>
    <t>P37380</t>
  </si>
  <si>
    <t>P37427</t>
  </si>
  <si>
    <t>P37561</t>
  </si>
  <si>
    <t>P37669</t>
  </si>
  <si>
    <t>P37702</t>
  </si>
  <si>
    <t>P37726</t>
  </si>
  <si>
    <t>P38488</t>
  </si>
  <si>
    <t>P37164</t>
  </si>
  <si>
    <t>P37183</t>
  </si>
  <si>
    <t>P37180</t>
  </si>
  <si>
    <t>P37076</t>
  </si>
  <si>
    <t>P37112</t>
  </si>
  <si>
    <t>P37115</t>
  </si>
  <si>
    <t>P37113</t>
  </si>
  <si>
    <t>P37227</t>
  </si>
  <si>
    <t>P37179</t>
  </si>
  <si>
    <t>P37157</t>
  </si>
  <si>
    <t>P37136</t>
  </si>
  <si>
    <t>P37118</t>
  </si>
  <si>
    <t>P37127</t>
  </si>
  <si>
    <t>P37128</t>
  </si>
  <si>
    <t>P37089</t>
  </si>
  <si>
    <t>P37110</t>
  </si>
  <si>
    <t>P37104</t>
  </si>
  <si>
    <t>P37166</t>
  </si>
  <si>
    <t>P37133</t>
  </si>
  <si>
    <t>P37086</t>
  </si>
  <si>
    <t>P37153</t>
  </si>
  <si>
    <t>P37103</t>
  </si>
  <si>
    <t>P37070</t>
  </si>
  <si>
    <t>P37156</t>
  </si>
  <si>
    <t>P37083</t>
  </si>
  <si>
    <t>P37560</t>
  </si>
  <si>
    <t>P37158</t>
  </si>
  <si>
    <t>P37628</t>
  </si>
  <si>
    <t>P37119</t>
  </si>
  <si>
    <t>P37079</t>
  </si>
  <si>
    <t>P37074</t>
  </si>
  <si>
    <t>P37159</t>
  </si>
  <si>
    <t>P37170</t>
  </si>
  <si>
    <t>P37163</t>
  </si>
  <si>
    <t>P37093</t>
  </si>
  <si>
    <t>P37082</t>
  </si>
  <si>
    <t>P37101</t>
  </si>
  <si>
    <t>P37134</t>
  </si>
  <si>
    <t>P37106</t>
  </si>
  <si>
    <t>P37114</t>
  </si>
  <si>
    <t>P37126</t>
  </si>
  <si>
    <t>P37182</t>
  </si>
  <si>
    <t>P37109</t>
  </si>
  <si>
    <t>South Brunswick</t>
  </si>
  <si>
    <t>Monroe Township</t>
  </si>
  <si>
    <t>Hamilton Township</t>
  </si>
  <si>
    <t>P37287</t>
  </si>
  <si>
    <t>Wyndham Phase II</t>
  </si>
  <si>
    <t>Celgene Corporation</t>
  </si>
  <si>
    <t>The Louis Berger Group</t>
  </si>
  <si>
    <t>McGraw-Hill Global Education Holdings</t>
  </si>
  <si>
    <t>Acupac Packaging, Inc.</t>
  </si>
  <si>
    <t>Garden State Consumer Credit/Novadebt</t>
  </si>
  <si>
    <t>Certified Retained Jobs</t>
  </si>
  <si>
    <t>Printing and Publishing</t>
  </si>
  <si>
    <t>Food Products</t>
  </si>
  <si>
    <t>Other Manufacturing</t>
  </si>
  <si>
    <t>Educational Services</t>
  </si>
  <si>
    <t>Wholesale</t>
  </si>
  <si>
    <t>Plastics</t>
  </si>
  <si>
    <t>Industrial/Electrical Equip</t>
  </si>
  <si>
    <t>P37124</t>
  </si>
  <si>
    <t>Apparel/Textile Products</t>
  </si>
  <si>
    <t>Business Management</t>
  </si>
  <si>
    <t>Ewing</t>
  </si>
  <si>
    <t>Moorestown</t>
  </si>
  <si>
    <t>Food Manufacturing</t>
  </si>
  <si>
    <t>Montville</t>
  </si>
  <si>
    <t>Lyndhurst</t>
  </si>
  <si>
    <t>Cedar Grove</t>
  </si>
  <si>
    <t>Millburn</t>
  </si>
  <si>
    <t xml:space="preserve">AT&amp;T /Cingular </t>
  </si>
  <si>
    <t>Status</t>
  </si>
  <si>
    <t>Recaptured</t>
  </si>
  <si>
    <t>Certified-In Compliance</t>
  </si>
  <si>
    <t>Completed</t>
  </si>
  <si>
    <t>Withdrawn</t>
  </si>
  <si>
    <t>Terminated</t>
  </si>
  <si>
    <t>Terminated/Recaptured</t>
  </si>
  <si>
    <t>P37084</t>
  </si>
  <si>
    <t>Issued to Date</t>
  </si>
  <si>
    <t>Total Certified Credit Amount</t>
  </si>
  <si>
    <t>Est. Remaining Issuances</t>
  </si>
  <si>
    <t>Approved Award</t>
  </si>
  <si>
    <t>Tower Insurance Co. of New York</t>
  </si>
  <si>
    <t>P37213</t>
  </si>
  <si>
    <t>Completed (then bankruptcy)</t>
  </si>
  <si>
    <t>Chatham</t>
  </si>
  <si>
    <t>Parsippany-Troy Hills</t>
  </si>
  <si>
    <t>P36962</t>
  </si>
  <si>
    <t>Updated 8/14/2024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</si>
</sst>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8" formatCode="m/d/yy;@"/>
    <numFmt numFmtId="172" formatCode="#,##0;[Red]#,##0"/>
    <numFmt numFmtId="173" formatCode="0;[Red]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Garamond"/>
      <family val="1"/>
    </font>
    <font>
      <sz val="10"/>
      <name val="Garamond"/>
      <family val="1"/>
    </font>
    <font>
      <sz val="9"/>
      <color indexed="8"/>
      <name val="Times New Roman"/>
      <family val="1"/>
    </font>
    <font>
      <b/>
      <sz val="10"/>
      <color indexed="8"/>
      <name val="Garamond"/>
      <family val="1"/>
    </font>
    <font>
      <b/>
      <sz val="10"/>
      <name val="Garamond"/>
      <family val="1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10"/>
      <color rgb="FFFF0000"/>
      <name val="Garamond"/>
      <family val="1"/>
    </font>
    <font>
      <b/>
      <sz val="11"/>
      <color theme="1"/>
      <name val="Garamond"/>
      <family val="1"/>
    </font>
    <font>
      <sz val="12"/>
      <color theme="1"/>
      <name val="Garamond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0" fontId="7" fillId="0" borderId="0"/>
  </cellStyleXfs>
  <cellXfs count="208">
    <xf numFmtId="0" fontId="0" fillId="0" borderId="0" xfId="0"/>
    <xf numFmtId="0" fontId="10" fillId="0" borderId="1" xfId="0" applyFont="1" applyBorder="1"/>
    <xf numFmtId="166" fontId="10" fillId="0" borderId="1" xfId="1" applyNumberFormat="1" applyFont="1" applyBorder="1"/>
    <xf numFmtId="165" fontId="10" fillId="0" borderId="1" xfId="2" applyNumberFormat="1" applyFont="1" applyBorder="1"/>
    <xf numFmtId="0" fontId="11" fillId="2" borderId="2" xfId="0" applyFont="1" applyFill="1" applyBorder="1"/>
    <xf numFmtId="42" fontId="10" fillId="0" borderId="1" xfId="2" applyNumberFormat="1" applyFont="1" applyBorder="1"/>
    <xf numFmtId="42" fontId="10" fillId="0" borderId="1" xfId="0" applyNumberFormat="1" applyFont="1" applyBorder="1"/>
    <xf numFmtId="165" fontId="10" fillId="0" borderId="1" xfId="0" applyNumberFormat="1" applyFont="1" applyBorder="1"/>
    <xf numFmtId="168" fontId="10" fillId="0" borderId="1" xfId="2" applyNumberFormat="1" applyFont="1" applyBorder="1"/>
    <xf numFmtId="0" fontId="10" fillId="0" borderId="1" xfId="0" applyFont="1" applyFill="1" applyBorder="1"/>
    <xf numFmtId="42" fontId="10" fillId="0" borderId="1" xfId="2" applyNumberFormat="1" applyFont="1" applyFill="1" applyBorder="1"/>
    <xf numFmtId="42" fontId="10" fillId="0" borderId="1" xfId="0" applyNumberFormat="1" applyFont="1" applyFill="1" applyBorder="1"/>
    <xf numFmtId="166" fontId="10" fillId="0" borderId="1" xfId="1" applyNumberFormat="1" applyFont="1" applyFill="1" applyBorder="1"/>
    <xf numFmtId="165" fontId="10" fillId="0" borderId="1" xfId="2" applyNumberFormat="1" applyFont="1" applyFill="1" applyBorder="1"/>
    <xf numFmtId="165" fontId="10" fillId="0" borderId="1" xfId="0" applyNumberFormat="1" applyFont="1" applyFill="1" applyBorder="1"/>
    <xf numFmtId="0" fontId="0" fillId="0" borderId="0" xfId="0" applyFill="1"/>
    <xf numFmtId="0" fontId="11" fillId="2" borderId="2" xfId="0" applyFont="1" applyFill="1" applyBorder="1" applyAlignment="1">
      <alignment horizontal="center" wrapText="1"/>
    </xf>
    <xf numFmtId="165" fontId="11" fillId="2" borderId="2" xfId="2" applyNumberFormat="1" applyFont="1" applyFill="1" applyBorder="1" applyAlignment="1">
      <alignment horizontal="center" wrapText="1"/>
    </xf>
    <xf numFmtId="166" fontId="11" fillId="2" borderId="2" xfId="1" applyNumberFormat="1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 wrapText="1"/>
    </xf>
    <xf numFmtId="0" fontId="9" fillId="0" borderId="0" xfId="0" applyFont="1"/>
    <xf numFmtId="168" fontId="10" fillId="0" borderId="1" xfId="0" applyNumberFormat="1" applyFont="1" applyBorder="1"/>
    <xf numFmtId="168" fontId="10" fillId="0" borderId="1" xfId="0" applyNumberFormat="1" applyFont="1" applyFill="1" applyBorder="1"/>
    <xf numFmtId="0" fontId="11" fillId="0" borderId="0" xfId="0" applyFont="1" applyFill="1" applyBorder="1"/>
    <xf numFmtId="14" fontId="10" fillId="0" borderId="1" xfId="0" applyNumberFormat="1" applyFont="1" applyBorder="1"/>
    <xf numFmtId="168" fontId="10" fillId="0" borderId="1" xfId="2" applyNumberFormat="1" applyFont="1" applyFill="1" applyBorder="1"/>
    <xf numFmtId="14" fontId="10" fillId="0" borderId="1" xfId="0" applyNumberFormat="1" applyFont="1" applyFill="1" applyBorder="1"/>
    <xf numFmtId="42" fontId="0" fillId="0" borderId="0" xfId="0" applyNumberFormat="1"/>
    <xf numFmtId="42" fontId="11" fillId="2" borderId="2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165" fontId="1" fillId="0" borderId="1" xfId="2" applyNumberFormat="1" applyFont="1" applyFill="1" applyBorder="1"/>
    <xf numFmtId="165" fontId="1" fillId="0" borderId="1" xfId="2" applyNumberFormat="1" applyFont="1" applyBorder="1"/>
    <xf numFmtId="6" fontId="3" fillId="0" borderId="1" xfId="0" applyNumberFormat="1" applyFont="1" applyFill="1" applyBorder="1" applyAlignment="1">
      <alignment horizontal="right" wrapText="1"/>
    </xf>
    <xf numFmtId="166" fontId="1" fillId="0" borderId="1" xfId="1" applyNumberFormat="1" applyFont="1" applyBorder="1"/>
    <xf numFmtId="0" fontId="1" fillId="0" borderId="1" xfId="0" applyFont="1" applyFill="1" applyBorder="1"/>
    <xf numFmtId="42" fontId="1" fillId="0" borderId="1" xfId="2" applyNumberFormat="1" applyFont="1" applyBorder="1"/>
    <xf numFmtId="42" fontId="1" fillId="0" borderId="1" xfId="0" applyNumberFormat="1" applyFont="1" applyFill="1" applyBorder="1"/>
    <xf numFmtId="0" fontId="1" fillId="0" borderId="1" xfId="0" applyFont="1" applyBorder="1"/>
    <xf numFmtId="166" fontId="0" fillId="0" borderId="0" xfId="0" applyNumberFormat="1"/>
    <xf numFmtId="0" fontId="10" fillId="0" borderId="3" xfId="0" applyFont="1" applyFill="1" applyBorder="1"/>
    <xf numFmtId="0" fontId="10" fillId="0" borderId="4" xfId="0" applyFont="1" applyBorder="1"/>
    <xf numFmtId="42" fontId="10" fillId="0" borderId="4" xfId="0" applyNumberFormat="1" applyFont="1" applyBorder="1"/>
    <xf numFmtId="166" fontId="10" fillId="0" borderId="3" xfId="1" applyNumberFormat="1" applyFont="1" applyFill="1" applyBorder="1"/>
    <xf numFmtId="166" fontId="10" fillId="0" borderId="4" xfId="1" applyNumberFormat="1" applyFont="1" applyBorder="1"/>
    <xf numFmtId="165" fontId="10" fillId="0" borderId="3" xfId="2" applyNumberFormat="1" applyFont="1" applyFill="1" applyBorder="1"/>
    <xf numFmtId="165" fontId="10" fillId="0" borderId="4" xfId="2" applyNumberFormat="1" applyFont="1" applyBorder="1"/>
    <xf numFmtId="165" fontId="10" fillId="0" borderId="4" xfId="0" applyNumberFormat="1" applyFont="1" applyBorder="1"/>
    <xf numFmtId="0" fontId="9" fillId="2" borderId="5" xfId="0" applyFont="1" applyFill="1" applyBorder="1"/>
    <xf numFmtId="168" fontId="12" fillId="0" borderId="1" xfId="0" applyNumberFormat="1" applyFont="1" applyBorder="1"/>
    <xf numFmtId="14" fontId="10" fillId="0" borderId="3" xfId="0" applyNumberFormat="1" applyFont="1" applyFill="1" applyBorder="1"/>
    <xf numFmtId="4" fontId="10" fillId="0" borderId="1" xfId="0" applyNumberFormat="1" applyFont="1" applyFill="1" applyBorder="1"/>
    <xf numFmtId="49" fontId="2" fillId="0" borderId="1" xfId="2" applyNumberFormat="1" applyFont="1" applyFill="1" applyBorder="1"/>
    <xf numFmtId="165" fontId="10" fillId="0" borderId="1" xfId="2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/>
    </xf>
    <xf numFmtId="4" fontId="10" fillId="0" borderId="3" xfId="0" applyNumberFormat="1" applyFont="1" applyFill="1" applyBorder="1"/>
    <xf numFmtId="49" fontId="2" fillId="0" borderId="3" xfId="2" applyNumberFormat="1" applyFont="1" applyFill="1" applyBorder="1"/>
    <xf numFmtId="0" fontId="0" fillId="0" borderId="3" xfId="0" applyBorder="1"/>
    <xf numFmtId="0" fontId="10" fillId="0" borderId="3" xfId="0" applyFont="1" applyBorder="1"/>
    <xf numFmtId="0" fontId="10" fillId="0" borderId="4" xfId="0" applyFont="1" applyFill="1" applyBorder="1"/>
    <xf numFmtId="165" fontId="10" fillId="0" borderId="3" xfId="2" applyNumberFormat="1" applyFont="1" applyBorder="1"/>
    <xf numFmtId="42" fontId="10" fillId="0" borderId="3" xfId="2" applyNumberFormat="1" applyFont="1" applyBorder="1"/>
    <xf numFmtId="165" fontId="10" fillId="0" borderId="4" xfId="2" applyNumberFormat="1" applyFont="1" applyFill="1" applyBorder="1"/>
    <xf numFmtId="42" fontId="10" fillId="0" borderId="3" xfId="2" applyNumberFormat="1" applyFont="1" applyFill="1" applyBorder="1"/>
    <xf numFmtId="168" fontId="10" fillId="0" borderId="3" xfId="0" applyNumberFormat="1" applyFont="1" applyBorder="1"/>
    <xf numFmtId="168" fontId="10" fillId="0" borderId="6" xfId="0" applyNumberFormat="1" applyFont="1" applyBorder="1"/>
    <xf numFmtId="165" fontId="10" fillId="0" borderId="3" xfId="0" applyNumberFormat="1" applyFont="1" applyBorder="1"/>
    <xf numFmtId="0" fontId="10" fillId="0" borderId="0" xfId="0" applyFont="1" applyBorder="1"/>
    <xf numFmtId="42" fontId="10" fillId="0" borderId="0" xfId="0" applyNumberFormat="1" applyFont="1" applyBorder="1"/>
    <xf numFmtId="168" fontId="10" fillId="0" borderId="0" xfId="0" applyNumberFormat="1" applyFont="1" applyBorder="1"/>
    <xf numFmtId="165" fontId="10" fillId="0" borderId="0" xfId="0" applyNumberFormat="1" applyFont="1" applyBorder="1"/>
    <xf numFmtId="0" fontId="10" fillId="0" borderId="0" xfId="0" applyFont="1" applyFill="1" applyBorder="1"/>
    <xf numFmtId="42" fontId="10" fillId="0" borderId="4" xfId="0" applyNumberFormat="1" applyFont="1" applyFill="1" applyBorder="1"/>
    <xf numFmtId="0" fontId="11" fillId="2" borderId="7" xfId="0" applyFont="1" applyFill="1" applyBorder="1" applyAlignment="1">
      <alignment horizontal="center" wrapText="1"/>
    </xf>
    <xf numFmtId="165" fontId="11" fillId="2" borderId="7" xfId="2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 applyAlignment="1">
      <alignment horizontal="center" wrapText="1"/>
    </xf>
    <xf numFmtId="168" fontId="2" fillId="0" borderId="3" xfId="0" applyNumberFormat="1" applyFont="1" applyBorder="1"/>
    <xf numFmtId="168" fontId="2" fillId="0" borderId="1" xfId="0" applyNumberFormat="1" applyFont="1" applyBorder="1"/>
    <xf numFmtId="168" fontId="2" fillId="0" borderId="0" xfId="0" applyNumberFormat="1" applyFont="1" applyBorder="1"/>
    <xf numFmtId="168" fontId="2" fillId="0" borderId="1" xfId="0" applyNumberFormat="1" applyFont="1" applyFill="1" applyBorder="1"/>
    <xf numFmtId="14" fontId="0" fillId="0" borderId="1" xfId="0" applyNumberFormat="1" applyBorder="1"/>
    <xf numFmtId="0" fontId="1" fillId="0" borderId="1" xfId="0" applyFont="1" applyFill="1" applyBorder="1" applyAlignment="1">
      <alignment wrapText="1"/>
    </xf>
    <xf numFmtId="0" fontId="10" fillId="0" borderId="0" xfId="0" applyFont="1"/>
    <xf numFmtId="0" fontId="1" fillId="0" borderId="0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173" fontId="10" fillId="0" borderId="0" xfId="0" applyNumberFormat="1" applyFont="1"/>
    <xf numFmtId="173" fontId="11" fillId="2" borderId="2" xfId="1" applyNumberFormat="1" applyFont="1" applyFill="1" applyBorder="1" applyAlignment="1">
      <alignment horizontal="center" wrapText="1"/>
    </xf>
    <xf numFmtId="173" fontId="10" fillId="0" borderId="3" xfId="1" applyNumberFormat="1" applyFont="1" applyBorder="1"/>
    <xf numFmtId="173" fontId="10" fillId="0" borderId="1" xfId="1" applyNumberFormat="1" applyFont="1" applyBorder="1"/>
    <xf numFmtId="173" fontId="10" fillId="0" borderId="1" xfId="1" applyNumberFormat="1" applyFont="1" applyFill="1" applyBorder="1"/>
    <xf numFmtId="173" fontId="1" fillId="0" borderId="1" xfId="1" applyNumberFormat="1" applyFont="1" applyBorder="1"/>
    <xf numFmtId="173" fontId="10" fillId="0" borderId="1" xfId="0" applyNumberFormat="1" applyFont="1" applyBorder="1"/>
    <xf numFmtId="173" fontId="1" fillId="0" borderId="1" xfId="0" applyNumberFormat="1" applyFont="1" applyFill="1" applyBorder="1"/>
    <xf numFmtId="173" fontId="10" fillId="0" borderId="0" xfId="0" applyNumberFormat="1" applyFont="1" applyBorder="1"/>
    <xf numFmtId="173" fontId="1" fillId="0" borderId="1" xfId="1" applyNumberFormat="1" applyFont="1" applyFill="1" applyBorder="1"/>
    <xf numFmtId="42" fontId="1" fillId="0" borderId="1" xfId="2" applyNumberFormat="1" applyFont="1" applyFill="1" applyBorder="1"/>
    <xf numFmtId="0" fontId="11" fillId="2" borderId="8" xfId="0" applyFont="1" applyFill="1" applyBorder="1"/>
    <xf numFmtId="42" fontId="11" fillId="2" borderId="8" xfId="0" applyNumberFormat="1" applyFont="1" applyFill="1" applyBorder="1"/>
    <xf numFmtId="0" fontId="9" fillId="2" borderId="8" xfId="0" applyFont="1" applyFill="1" applyBorder="1"/>
    <xf numFmtId="166" fontId="13" fillId="2" borderId="8" xfId="0" applyNumberFormat="1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wrapText="1"/>
    </xf>
    <xf numFmtId="14" fontId="10" fillId="0" borderId="1" xfId="0" applyNumberFormat="1" applyFont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173" fontId="11" fillId="2" borderId="7" xfId="1" applyNumberFormat="1" applyFont="1" applyFill="1" applyBorder="1" applyAlignment="1">
      <alignment horizontal="center" wrapText="1"/>
    </xf>
    <xf numFmtId="173" fontId="10" fillId="0" borderId="4" xfId="1" applyNumberFormat="1" applyFont="1" applyFill="1" applyBorder="1"/>
    <xf numFmtId="0" fontId="10" fillId="0" borderId="4" xfId="0" applyFont="1" applyFill="1" applyBorder="1" applyAlignment="1">
      <alignment wrapText="1"/>
    </xf>
    <xf numFmtId="165" fontId="10" fillId="0" borderId="4" xfId="0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4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42" fontId="11" fillId="0" borderId="0" xfId="0" applyNumberFormat="1" applyFont="1" applyBorder="1"/>
    <xf numFmtId="37" fontId="11" fillId="0" borderId="0" xfId="0" applyNumberFormat="1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11" fillId="0" borderId="0" xfId="0" applyNumberFormat="1" applyFont="1" applyBorder="1"/>
    <xf numFmtId="14" fontId="11" fillId="0" borderId="0" xfId="0" applyNumberFormat="1" applyFont="1" applyBorder="1" applyAlignment="1">
      <alignment horizontal="right"/>
    </xf>
    <xf numFmtId="0" fontId="11" fillId="2" borderId="1" xfId="0" applyFont="1" applyFill="1" applyBorder="1"/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165" fontId="1" fillId="0" borderId="4" xfId="2" applyNumberFormat="1" applyFont="1" applyBorder="1"/>
    <xf numFmtId="173" fontId="10" fillId="0" borderId="3" xfId="1" applyNumberFormat="1" applyFont="1" applyFill="1" applyBorder="1"/>
    <xf numFmtId="173" fontId="1" fillId="0" borderId="4" xfId="1" applyNumberFormat="1" applyFont="1" applyBorder="1"/>
    <xf numFmtId="173" fontId="10" fillId="0" borderId="4" xfId="0" applyNumberFormat="1" applyFont="1" applyBorder="1"/>
    <xf numFmtId="42" fontId="1" fillId="0" borderId="4" xfId="2" applyNumberFormat="1" applyFont="1" applyBorder="1"/>
    <xf numFmtId="0" fontId="1" fillId="0" borderId="4" xfId="0" applyFont="1" applyBorder="1"/>
    <xf numFmtId="0" fontId="10" fillId="0" borderId="3" xfId="0" applyFont="1" applyFill="1" applyBorder="1" applyAlignment="1">
      <alignment wrapText="1"/>
    </xf>
    <xf numFmtId="165" fontId="11" fillId="2" borderId="1" xfId="0" applyNumberFormat="1" applyFont="1" applyFill="1" applyBorder="1"/>
    <xf numFmtId="0" fontId="11" fillId="2" borderId="1" xfId="0" applyFont="1" applyFill="1" applyBorder="1" applyAlignment="1">
      <alignment wrapText="1"/>
    </xf>
    <xf numFmtId="172" fontId="11" fillId="2" borderId="1" xfId="0" applyNumberFormat="1" applyFont="1" applyFill="1" applyBorder="1"/>
    <xf numFmtId="0" fontId="2" fillId="0" borderId="0" xfId="0" applyFont="1"/>
    <xf numFmtId="165" fontId="5" fillId="2" borderId="2" xfId="2" applyNumberFormat="1" applyFont="1" applyFill="1" applyBorder="1" applyAlignment="1">
      <alignment horizontal="center" wrapText="1"/>
    </xf>
    <xf numFmtId="0" fontId="5" fillId="2" borderId="2" xfId="0" applyFont="1" applyFill="1" applyBorder="1"/>
    <xf numFmtId="168" fontId="2" fillId="0" borderId="3" xfId="2" applyNumberFormat="1" applyFont="1" applyBorder="1"/>
    <xf numFmtId="14" fontId="2" fillId="0" borderId="3" xfId="0" applyNumberFormat="1" applyFont="1" applyBorder="1"/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168" fontId="2" fillId="0" borderId="1" xfId="2" applyNumberFormat="1" applyFont="1" applyBorder="1"/>
    <xf numFmtId="14" fontId="2" fillId="0" borderId="1" xfId="0" applyNumberFormat="1" applyFont="1" applyFill="1" applyBorder="1"/>
    <xf numFmtId="14" fontId="16" fillId="0" borderId="6" xfId="0" applyNumberFormat="1" applyFont="1" applyBorder="1"/>
    <xf numFmtId="14" fontId="2" fillId="0" borderId="0" xfId="0" applyNumberFormat="1" applyFont="1" applyBorder="1"/>
    <xf numFmtId="168" fontId="2" fillId="0" borderId="1" xfId="2" applyNumberFormat="1" applyFont="1" applyFill="1" applyBorder="1"/>
    <xf numFmtId="0" fontId="5" fillId="2" borderId="1" xfId="0" applyFont="1" applyFill="1" applyBorder="1"/>
    <xf numFmtId="1" fontId="10" fillId="0" borderId="0" xfId="0" applyNumberFormat="1" applyFont="1"/>
    <xf numFmtId="1" fontId="11" fillId="2" borderId="2" xfId="2" applyNumberFormat="1" applyFont="1" applyFill="1" applyBorder="1" applyAlignment="1">
      <alignment horizontal="center" wrapText="1"/>
    </xf>
    <xf numFmtId="1" fontId="10" fillId="0" borderId="3" xfId="2" applyNumberFormat="1" applyFont="1" applyBorder="1"/>
    <xf numFmtId="1" fontId="10" fillId="0" borderId="1" xfId="2" applyNumberFormat="1" applyFont="1" applyBorder="1"/>
    <xf numFmtId="1" fontId="10" fillId="0" borderId="1" xfId="2" applyNumberFormat="1" applyFont="1" applyFill="1" applyBorder="1"/>
    <xf numFmtId="1" fontId="11" fillId="0" borderId="0" xfId="0" applyNumberFormat="1" applyFont="1" applyBorder="1"/>
    <xf numFmtId="1" fontId="10" fillId="0" borderId="0" xfId="0" applyNumberFormat="1" applyFont="1" applyBorder="1"/>
    <xf numFmtId="1" fontId="11" fillId="2" borderId="7" xfId="2" applyNumberFormat="1" applyFont="1" applyFill="1" applyBorder="1" applyAlignment="1">
      <alignment horizontal="center" wrapText="1"/>
    </xf>
    <xf numFmtId="1" fontId="1" fillId="0" borderId="1" xfId="2" applyNumberFormat="1" applyFont="1" applyFill="1" applyBorder="1"/>
    <xf numFmtId="1" fontId="1" fillId="0" borderId="1" xfId="2" applyNumberFormat="1" applyFont="1" applyBorder="1"/>
    <xf numFmtId="1" fontId="10" fillId="0" borderId="1" xfId="0" applyNumberFormat="1" applyFont="1" applyBorder="1"/>
    <xf numFmtId="1" fontId="10" fillId="3" borderId="4" xfId="2" applyNumberFormat="1" applyFont="1" applyFill="1" applyBorder="1"/>
    <xf numFmtId="1" fontId="10" fillId="3" borderId="1" xfId="2" applyNumberFormat="1" applyFont="1" applyFill="1" applyBorder="1"/>
    <xf numFmtId="1" fontId="1" fillId="3" borderId="1" xfId="2" applyNumberFormat="1" applyFont="1" applyFill="1" applyBorder="1"/>
    <xf numFmtId="1" fontId="10" fillId="3" borderId="1" xfId="0" applyNumberFormat="1" applyFont="1" applyFill="1" applyBorder="1"/>
    <xf numFmtId="173" fontId="10" fillId="0" borderId="1" xfId="0" applyNumberFormat="1" applyFont="1" applyFill="1" applyBorder="1"/>
    <xf numFmtId="0" fontId="17" fillId="0" borderId="0" xfId="0" applyFont="1"/>
    <xf numFmtId="0" fontId="9" fillId="0" borderId="0" xfId="0" applyFont="1" applyFill="1"/>
    <xf numFmtId="42" fontId="10" fillId="0" borderId="4" xfId="2" applyNumberFormat="1" applyFont="1" applyFill="1" applyBorder="1"/>
    <xf numFmtId="14" fontId="10" fillId="0" borderId="3" xfId="0" applyNumberFormat="1" applyFont="1" applyBorder="1"/>
    <xf numFmtId="0" fontId="4" fillId="0" borderId="0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Fill="1" applyBorder="1"/>
    <xf numFmtId="42" fontId="2" fillId="0" borderId="1" xfId="2" applyNumberFormat="1" applyFont="1" applyBorder="1"/>
    <xf numFmtId="173" fontId="2" fillId="0" borderId="1" xfId="1" applyNumberFormat="1" applyFont="1" applyBorder="1"/>
    <xf numFmtId="165" fontId="2" fillId="0" borderId="1" xfId="2" applyNumberFormat="1" applyFont="1" applyBorder="1"/>
    <xf numFmtId="1" fontId="2" fillId="0" borderId="1" xfId="2" applyNumberFormat="1" applyFont="1" applyBorder="1"/>
    <xf numFmtId="42" fontId="2" fillId="0" borderId="1" xfId="2" applyNumberFormat="1" applyFont="1" applyFill="1" applyBorder="1"/>
    <xf numFmtId="1" fontId="2" fillId="0" borderId="1" xfId="0" applyNumberFormat="1" applyFont="1" applyBorder="1"/>
    <xf numFmtId="1" fontId="2" fillId="0" borderId="1" xfId="0" applyNumberFormat="1" applyFont="1" applyFill="1" applyBorder="1"/>
    <xf numFmtId="1" fontId="2" fillId="3" borderId="1" xfId="2" applyNumberFormat="1" applyFont="1" applyFill="1" applyBorder="1"/>
    <xf numFmtId="1" fontId="2" fillId="3" borderId="1" xfId="0" applyNumberFormat="1" applyFont="1" applyFill="1" applyBorder="1"/>
    <xf numFmtId="173" fontId="2" fillId="0" borderId="3" xfId="1" applyNumberFormat="1" applyFont="1" applyFill="1" applyBorder="1"/>
    <xf numFmtId="165" fontId="2" fillId="0" borderId="3" xfId="2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1" fontId="2" fillId="0" borderId="1" xfId="2" applyNumberFormat="1" applyFont="1" applyFill="1" applyBorder="1"/>
    <xf numFmtId="173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73" fontId="2" fillId="0" borderId="1" xfId="0" applyNumberFormat="1" applyFont="1" applyBorder="1"/>
    <xf numFmtId="165" fontId="2" fillId="0" borderId="1" xfId="0" applyNumberFormat="1" applyFont="1" applyBorder="1"/>
    <xf numFmtId="42" fontId="2" fillId="0" borderId="1" xfId="0" applyNumberFormat="1" applyFont="1" applyBorder="1"/>
    <xf numFmtId="165" fontId="2" fillId="0" borderId="1" xfId="2" applyNumberFormat="1" applyFont="1" applyFill="1" applyBorder="1"/>
    <xf numFmtId="165" fontId="2" fillId="0" borderId="4" xfId="2" applyNumberFormat="1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1" fontId="2" fillId="0" borderId="3" xfId="2" applyNumberFormat="1" applyFont="1" applyFill="1" applyBorder="1"/>
    <xf numFmtId="37" fontId="14" fillId="0" borderId="0" xfId="0" applyNumberFormat="1" applyFont="1"/>
    <xf numFmtId="0" fontId="18" fillId="0" borderId="0" xfId="0" applyFont="1" applyAlignment="1">
      <alignment wrapText="1"/>
    </xf>
    <xf numFmtId="0" fontId="11" fillId="2" borderId="2" xfId="0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right"/>
    </xf>
    <xf numFmtId="0" fontId="0" fillId="4" borderId="0" xfId="0" applyFill="1"/>
  </cellXfs>
  <cellStyles count="5">
    <cellStyle name="Comma" xfId="1" builtinId="3"/>
    <cellStyle name="Currency" xfId="2" builtinId="4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opLeftCell="A82" workbookViewId="0">
      <selection activeCell="D112" sqref="D112"/>
    </sheetView>
  </sheetViews>
  <sheetFormatPr defaultRowHeight="14.5" x14ac:dyDescent="0.35"/>
  <cols>
    <col min="1" max="1" width="33.54296875" style="84" bestFit="1" customWidth="1"/>
    <col min="2" max="2" width="12.36328125" style="84" bestFit="1" customWidth="1"/>
    <col min="3" max="3" width="12" style="84" bestFit="1" customWidth="1"/>
    <col min="4" max="4" width="12" style="154" customWidth="1"/>
    <col min="5" max="5" width="12.36328125" style="90" bestFit="1" customWidth="1"/>
    <col min="6" max="6" width="16.453125" style="84" customWidth="1"/>
    <col min="7" max="7" width="19.08984375" style="84" bestFit="1" customWidth="1"/>
    <col min="8" max="8" width="14.90625" style="84" bestFit="1" customWidth="1"/>
    <col min="9" max="9" width="15.453125" style="86" customWidth="1"/>
    <col min="10" max="11" width="13.08984375" style="84" customWidth="1"/>
    <col min="12" max="12" width="17.36328125" style="84" customWidth="1"/>
    <col min="13" max="13" width="13.08984375" style="84" bestFit="1" customWidth="1"/>
    <col min="14" max="15" width="15.36328125" bestFit="1" customWidth="1"/>
    <col min="39" max="39" width="10.6328125" bestFit="1" customWidth="1"/>
  </cols>
  <sheetData>
    <row r="1" spans="1:13" ht="15" thickBot="1" x14ac:dyDescent="0.4"/>
    <row r="2" spans="1:13" ht="27" thickBot="1" x14ac:dyDescent="0.4">
      <c r="A2" s="16" t="s">
        <v>0</v>
      </c>
      <c r="B2" s="16" t="s">
        <v>113</v>
      </c>
      <c r="C2" s="17" t="s">
        <v>6</v>
      </c>
      <c r="D2" s="155" t="s">
        <v>281</v>
      </c>
      <c r="E2" s="91" t="s">
        <v>1</v>
      </c>
      <c r="F2" s="17" t="s">
        <v>2</v>
      </c>
      <c r="G2" s="16" t="s">
        <v>3</v>
      </c>
      <c r="H2" s="16" t="s">
        <v>4</v>
      </c>
      <c r="I2" s="16" t="s">
        <v>5</v>
      </c>
      <c r="J2" s="17" t="s">
        <v>122</v>
      </c>
      <c r="K2" s="4" t="s">
        <v>149</v>
      </c>
      <c r="L2" s="19" t="s">
        <v>116</v>
      </c>
      <c r="M2" s="19" t="s">
        <v>117</v>
      </c>
    </row>
    <row r="3" spans="1:13" x14ac:dyDescent="0.35">
      <c r="A3" s="59" t="s">
        <v>15</v>
      </c>
      <c r="B3" s="41" t="s">
        <v>114</v>
      </c>
      <c r="C3" s="62">
        <v>1155000</v>
      </c>
      <c r="D3" s="156"/>
      <c r="E3" s="92">
        <v>770</v>
      </c>
      <c r="F3" s="61">
        <v>200000000</v>
      </c>
      <c r="G3" s="59" t="s">
        <v>16</v>
      </c>
      <c r="H3" s="59" t="s">
        <v>17</v>
      </c>
      <c r="I3" s="87" t="s">
        <v>18</v>
      </c>
      <c r="J3" s="65">
        <v>38385</v>
      </c>
      <c r="K3" s="78">
        <v>38385</v>
      </c>
      <c r="L3" s="67">
        <v>55000000</v>
      </c>
      <c r="M3" s="67">
        <v>52549000</v>
      </c>
    </row>
    <row r="4" spans="1:13" x14ac:dyDescent="0.35">
      <c r="A4" s="1" t="s">
        <v>22</v>
      </c>
      <c r="B4" s="41" t="s">
        <v>114</v>
      </c>
      <c r="C4" s="5">
        <v>1260000</v>
      </c>
      <c r="D4" s="157"/>
      <c r="E4" s="93">
        <v>855</v>
      </c>
      <c r="F4" s="3">
        <v>133000000</v>
      </c>
      <c r="G4" s="1" t="s">
        <v>23</v>
      </c>
      <c r="H4" s="1" t="s">
        <v>24</v>
      </c>
      <c r="I4" s="88" t="s">
        <v>18</v>
      </c>
      <c r="J4" s="21">
        <v>38413</v>
      </c>
      <c r="K4" s="79">
        <v>38413</v>
      </c>
      <c r="L4" s="7">
        <v>18860000</v>
      </c>
      <c r="M4" s="7">
        <v>16488700</v>
      </c>
    </row>
    <row r="5" spans="1:13" x14ac:dyDescent="0.35">
      <c r="A5" s="1" t="s">
        <v>7</v>
      </c>
      <c r="B5" s="41" t="s">
        <v>114</v>
      </c>
      <c r="C5" s="5">
        <v>345800</v>
      </c>
      <c r="D5" s="157"/>
      <c r="E5" s="93">
        <v>266</v>
      </c>
      <c r="F5" s="3">
        <v>4900000</v>
      </c>
      <c r="G5" s="1" t="s">
        <v>8</v>
      </c>
      <c r="H5" s="1" t="s">
        <v>9</v>
      </c>
      <c r="I5" s="88" t="s">
        <v>10</v>
      </c>
      <c r="J5" s="21">
        <v>38448</v>
      </c>
      <c r="K5" s="79">
        <v>38448</v>
      </c>
      <c r="L5" s="7">
        <v>16000000</v>
      </c>
      <c r="M5" s="7">
        <v>15573104</v>
      </c>
    </row>
    <row r="6" spans="1:13" x14ac:dyDescent="0.35">
      <c r="A6" s="1" t="s">
        <v>11</v>
      </c>
      <c r="B6" s="41" t="s">
        <v>114</v>
      </c>
      <c r="C6" s="5">
        <v>810000</v>
      </c>
      <c r="D6" s="157"/>
      <c r="E6" s="93">
        <v>540</v>
      </c>
      <c r="F6" s="3">
        <v>47600000</v>
      </c>
      <c r="G6" s="1" t="s">
        <v>12</v>
      </c>
      <c r="H6" s="1" t="s">
        <v>13</v>
      </c>
      <c r="I6" s="88" t="s">
        <v>14</v>
      </c>
      <c r="J6" s="21">
        <v>38448</v>
      </c>
      <c r="K6" s="79">
        <v>38448</v>
      </c>
      <c r="L6" s="7">
        <v>7786800</v>
      </c>
      <c r="M6" s="7">
        <v>5834400</v>
      </c>
    </row>
    <row r="7" spans="1:13" x14ac:dyDescent="0.35">
      <c r="A7" s="1" t="s">
        <v>25</v>
      </c>
      <c r="B7" s="41" t="s">
        <v>114</v>
      </c>
      <c r="C7" s="5">
        <v>1503000</v>
      </c>
      <c r="D7" s="157"/>
      <c r="E7" s="93">
        <v>1002</v>
      </c>
      <c r="F7" s="3">
        <v>56045000</v>
      </c>
      <c r="G7" s="1" t="s">
        <v>26</v>
      </c>
      <c r="H7" s="1" t="s">
        <v>27</v>
      </c>
      <c r="I7" s="88" t="s">
        <v>28</v>
      </c>
      <c r="J7" s="21">
        <v>38476</v>
      </c>
      <c r="K7" s="79">
        <v>38476</v>
      </c>
      <c r="L7" s="7">
        <v>12015965</v>
      </c>
      <c r="M7" s="7">
        <v>8347820</v>
      </c>
    </row>
    <row r="8" spans="1:13" x14ac:dyDescent="0.35">
      <c r="A8" s="1" t="s">
        <v>29</v>
      </c>
      <c r="B8" s="41" t="s">
        <v>114</v>
      </c>
      <c r="C8" s="5">
        <v>390000</v>
      </c>
      <c r="D8" s="157"/>
      <c r="E8" s="93">
        <v>300</v>
      </c>
      <c r="F8" s="3">
        <v>40000000</v>
      </c>
      <c r="G8" s="1" t="s">
        <v>8</v>
      </c>
      <c r="H8" s="1" t="s">
        <v>30</v>
      </c>
      <c r="I8" s="88" t="s">
        <v>31</v>
      </c>
      <c r="J8" s="21">
        <v>38476</v>
      </c>
      <c r="K8" s="79">
        <v>38476</v>
      </c>
      <c r="L8" s="7">
        <v>5910000</v>
      </c>
      <c r="M8" s="7">
        <v>4560000</v>
      </c>
    </row>
    <row r="9" spans="1:13" x14ac:dyDescent="0.35">
      <c r="A9" s="1" t="s">
        <v>32</v>
      </c>
      <c r="B9" s="41" t="s">
        <v>114</v>
      </c>
      <c r="C9" s="5">
        <v>1659000</v>
      </c>
      <c r="D9" s="157"/>
      <c r="E9" s="93">
        <v>1106</v>
      </c>
      <c r="F9" s="3">
        <v>6568000</v>
      </c>
      <c r="G9" s="1" t="s">
        <v>16</v>
      </c>
      <c r="H9" s="1" t="s">
        <v>21</v>
      </c>
      <c r="I9" s="88" t="s">
        <v>14</v>
      </c>
      <c r="J9" s="21">
        <v>38476</v>
      </c>
      <c r="K9" s="79">
        <v>38476</v>
      </c>
      <c r="L9" s="7">
        <v>66000000</v>
      </c>
      <c r="M9" s="7">
        <v>64183368</v>
      </c>
    </row>
    <row r="10" spans="1:13" x14ac:dyDescent="0.35">
      <c r="A10" s="1" t="s">
        <v>34</v>
      </c>
      <c r="B10" s="41" t="s">
        <v>114</v>
      </c>
      <c r="C10" s="5">
        <v>1099500</v>
      </c>
      <c r="D10" s="157"/>
      <c r="E10" s="93">
        <v>733</v>
      </c>
      <c r="F10" s="3">
        <v>19000000</v>
      </c>
      <c r="G10" s="1" t="s">
        <v>23</v>
      </c>
      <c r="H10" s="1" t="s">
        <v>35</v>
      </c>
      <c r="I10" s="88" t="s">
        <v>28</v>
      </c>
      <c r="J10" s="21">
        <v>38476</v>
      </c>
      <c r="K10" s="79">
        <v>38476</v>
      </c>
      <c r="L10" s="7">
        <v>10500000</v>
      </c>
      <c r="M10" s="7">
        <v>9400500</v>
      </c>
    </row>
    <row r="11" spans="1:13" x14ac:dyDescent="0.35">
      <c r="A11" s="1" t="s">
        <v>36</v>
      </c>
      <c r="B11" s="41" t="s">
        <v>114</v>
      </c>
      <c r="C11" s="5">
        <v>1305000</v>
      </c>
      <c r="D11" s="157"/>
      <c r="E11" s="93">
        <v>870</v>
      </c>
      <c r="F11" s="3">
        <v>14000000</v>
      </c>
      <c r="G11" s="1" t="s">
        <v>37</v>
      </c>
      <c r="H11" s="1" t="s">
        <v>38</v>
      </c>
      <c r="I11" s="88" t="s">
        <v>14</v>
      </c>
      <c r="J11" s="21">
        <v>38504</v>
      </c>
      <c r="K11" s="79">
        <v>38504</v>
      </c>
      <c r="L11" s="7">
        <v>6525000</v>
      </c>
      <c r="M11" s="7">
        <v>4883400</v>
      </c>
    </row>
    <row r="12" spans="1:13" x14ac:dyDescent="0.35">
      <c r="A12" s="1" t="s">
        <v>39</v>
      </c>
      <c r="B12" s="41" t="s">
        <v>114</v>
      </c>
      <c r="C12" s="5">
        <v>855000</v>
      </c>
      <c r="D12" s="157"/>
      <c r="E12" s="93">
        <v>570</v>
      </c>
      <c r="F12" s="3">
        <v>41500000</v>
      </c>
      <c r="G12" s="1" t="s">
        <v>40</v>
      </c>
      <c r="H12" s="1" t="s">
        <v>41</v>
      </c>
      <c r="I12" s="88" t="s">
        <v>42</v>
      </c>
      <c r="J12" s="21">
        <v>38504</v>
      </c>
      <c r="K12" s="79">
        <v>38504</v>
      </c>
      <c r="L12" s="7">
        <v>3625000</v>
      </c>
      <c r="M12" s="7">
        <v>2770000</v>
      </c>
    </row>
    <row r="13" spans="1:13" x14ac:dyDescent="0.35">
      <c r="A13" s="1" t="s">
        <v>43</v>
      </c>
      <c r="B13" s="41" t="s">
        <v>114</v>
      </c>
      <c r="C13" s="5">
        <v>325500</v>
      </c>
      <c r="D13" s="157"/>
      <c r="E13" s="93">
        <v>250</v>
      </c>
      <c r="F13" s="3">
        <v>31000000</v>
      </c>
      <c r="G13" s="1" t="s">
        <v>12</v>
      </c>
      <c r="H13" s="1" t="s">
        <v>44</v>
      </c>
      <c r="I13" s="88" t="s">
        <v>45</v>
      </c>
      <c r="J13" s="21">
        <v>38504</v>
      </c>
      <c r="K13" s="79">
        <v>38504</v>
      </c>
      <c r="L13" s="7">
        <v>11000000</v>
      </c>
      <c r="M13" s="7">
        <v>9996680</v>
      </c>
    </row>
    <row r="14" spans="1:13" x14ac:dyDescent="0.35">
      <c r="A14" s="1" t="s">
        <v>19</v>
      </c>
      <c r="B14" s="41" t="s">
        <v>114</v>
      </c>
      <c r="C14" s="5">
        <v>349700</v>
      </c>
      <c r="D14" s="157"/>
      <c r="E14" s="93">
        <v>269</v>
      </c>
      <c r="F14" s="3">
        <v>8300000</v>
      </c>
      <c r="G14" s="1" t="s">
        <v>20</v>
      </c>
      <c r="H14" s="1" t="s">
        <v>21</v>
      </c>
      <c r="I14" s="88" t="s">
        <v>14</v>
      </c>
      <c r="J14" s="21">
        <v>38546</v>
      </c>
      <c r="K14" s="79">
        <v>38546</v>
      </c>
      <c r="L14" s="7">
        <v>3022250</v>
      </c>
      <c r="M14" s="7">
        <v>2517174</v>
      </c>
    </row>
    <row r="15" spans="1:13" x14ac:dyDescent="0.35">
      <c r="A15" s="1" t="s">
        <v>46</v>
      </c>
      <c r="B15" s="41" t="s">
        <v>114</v>
      </c>
      <c r="C15" s="5">
        <v>408200</v>
      </c>
      <c r="D15" s="157"/>
      <c r="E15" s="93">
        <v>314</v>
      </c>
      <c r="F15" s="3">
        <v>2000000</v>
      </c>
      <c r="G15" s="1" t="s">
        <v>47</v>
      </c>
      <c r="H15" s="1" t="s">
        <v>48</v>
      </c>
      <c r="I15" s="88" t="s">
        <v>49</v>
      </c>
      <c r="J15" s="21">
        <v>38546</v>
      </c>
      <c r="K15" s="79">
        <v>38546</v>
      </c>
      <c r="L15" s="7">
        <v>5341989</v>
      </c>
      <c r="M15" s="7">
        <v>4933789</v>
      </c>
    </row>
    <row r="16" spans="1:13" x14ac:dyDescent="0.35">
      <c r="A16" s="1" t="s">
        <v>33</v>
      </c>
      <c r="B16" s="41" t="s">
        <v>114</v>
      </c>
      <c r="C16" s="5">
        <v>750000</v>
      </c>
      <c r="D16" s="157"/>
      <c r="E16" s="93">
        <v>500</v>
      </c>
      <c r="F16" s="3">
        <v>147000000</v>
      </c>
      <c r="G16" s="1" t="s">
        <v>12</v>
      </c>
      <c r="H16" s="1" t="s">
        <v>13</v>
      </c>
      <c r="I16" s="88" t="s">
        <v>14</v>
      </c>
      <c r="J16" s="21">
        <v>38630</v>
      </c>
      <c r="K16" s="79">
        <v>38630</v>
      </c>
      <c r="L16" s="7">
        <v>15969000</v>
      </c>
      <c r="M16" s="7">
        <v>13010160</v>
      </c>
    </row>
    <row r="17" spans="1:13" x14ac:dyDescent="0.35">
      <c r="A17" s="1" t="s">
        <v>50</v>
      </c>
      <c r="B17" s="41" t="s">
        <v>114</v>
      </c>
      <c r="C17" s="5">
        <v>3462000</v>
      </c>
      <c r="D17" s="157"/>
      <c r="E17" s="93">
        <v>2308</v>
      </c>
      <c r="F17" s="3">
        <v>36000000</v>
      </c>
      <c r="G17" s="1" t="s">
        <v>23</v>
      </c>
      <c r="H17" s="1" t="s">
        <v>51</v>
      </c>
      <c r="I17" s="88" t="s">
        <v>18</v>
      </c>
      <c r="J17" s="21">
        <v>38749</v>
      </c>
      <c r="K17" s="79">
        <v>38749</v>
      </c>
      <c r="L17" s="7">
        <v>45850000</v>
      </c>
      <c r="M17" s="7">
        <v>41653600</v>
      </c>
    </row>
    <row r="18" spans="1:13" x14ac:dyDescent="0.35">
      <c r="A18" s="1" t="s">
        <v>52</v>
      </c>
      <c r="B18" s="41" t="s">
        <v>114</v>
      </c>
      <c r="C18" s="5">
        <v>1588500</v>
      </c>
      <c r="D18" s="157"/>
      <c r="E18" s="93">
        <v>1059</v>
      </c>
      <c r="F18" s="3">
        <v>538300000</v>
      </c>
      <c r="G18" s="1" t="s">
        <v>12</v>
      </c>
      <c r="H18" s="1" t="s">
        <v>13</v>
      </c>
      <c r="I18" s="88" t="s">
        <v>14</v>
      </c>
      <c r="J18" s="21">
        <v>38875</v>
      </c>
      <c r="K18" s="79">
        <v>38875</v>
      </c>
      <c r="L18" s="7">
        <v>24542325</v>
      </c>
      <c r="M18" s="7">
        <v>11893154</v>
      </c>
    </row>
    <row r="19" spans="1:13" x14ac:dyDescent="0.35">
      <c r="A19" s="1" t="s">
        <v>53</v>
      </c>
      <c r="B19" s="41" t="s">
        <v>114</v>
      </c>
      <c r="C19" s="5">
        <v>750000</v>
      </c>
      <c r="D19" s="157"/>
      <c r="E19" s="93">
        <v>500</v>
      </c>
      <c r="F19" s="3">
        <v>15000000</v>
      </c>
      <c r="G19" s="1" t="s">
        <v>54</v>
      </c>
      <c r="H19" s="1" t="s">
        <v>55</v>
      </c>
      <c r="I19" s="88" t="s">
        <v>49</v>
      </c>
      <c r="J19" s="21">
        <v>38875</v>
      </c>
      <c r="K19" s="79">
        <v>38875</v>
      </c>
      <c r="L19" s="7">
        <v>727565</v>
      </c>
      <c r="M19" s="7">
        <v>-713635</v>
      </c>
    </row>
    <row r="20" spans="1:13" x14ac:dyDescent="0.35">
      <c r="A20" s="1" t="s">
        <v>59</v>
      </c>
      <c r="B20" s="41" t="s">
        <v>114</v>
      </c>
      <c r="C20" s="5">
        <v>1233000</v>
      </c>
      <c r="D20" s="157"/>
      <c r="E20" s="93">
        <v>822</v>
      </c>
      <c r="F20" s="3">
        <v>39161000</v>
      </c>
      <c r="G20" s="1" t="s">
        <v>23</v>
      </c>
      <c r="H20" s="1" t="s">
        <v>60</v>
      </c>
      <c r="I20" s="88" t="s">
        <v>14</v>
      </c>
      <c r="J20" s="66">
        <v>38922</v>
      </c>
      <c r="K20" s="80">
        <v>38922</v>
      </c>
      <c r="L20" s="7">
        <v>17365000</v>
      </c>
      <c r="M20" s="7">
        <v>15121669</v>
      </c>
    </row>
    <row r="21" spans="1:13" x14ac:dyDescent="0.35">
      <c r="A21" s="1" t="s">
        <v>56</v>
      </c>
      <c r="B21" s="41" t="s">
        <v>114</v>
      </c>
      <c r="C21" s="5">
        <v>370800</v>
      </c>
      <c r="D21" s="157"/>
      <c r="E21" s="93">
        <v>309</v>
      </c>
      <c r="F21" s="3">
        <v>1000000</v>
      </c>
      <c r="G21" s="1" t="s">
        <v>57</v>
      </c>
      <c r="H21" s="1" t="s">
        <v>58</v>
      </c>
      <c r="I21" s="88" t="s">
        <v>14</v>
      </c>
      <c r="J21" s="70">
        <v>38974</v>
      </c>
      <c r="K21" s="79">
        <v>38974</v>
      </c>
      <c r="L21" s="7">
        <v>3325000</v>
      </c>
      <c r="M21" s="7">
        <v>2954200</v>
      </c>
    </row>
    <row r="22" spans="1:13" x14ac:dyDescent="0.35">
      <c r="A22" s="1" t="s">
        <v>65</v>
      </c>
      <c r="B22" s="41" t="s">
        <v>114</v>
      </c>
      <c r="C22" s="5">
        <v>448000</v>
      </c>
      <c r="D22" s="157"/>
      <c r="E22" s="93">
        <v>320</v>
      </c>
      <c r="F22" s="3">
        <v>35500000</v>
      </c>
      <c r="G22" s="1" t="s">
        <v>12</v>
      </c>
      <c r="H22" s="1" t="s">
        <v>66</v>
      </c>
      <c r="I22" s="88" t="s">
        <v>67</v>
      </c>
      <c r="J22" s="21">
        <v>38974</v>
      </c>
      <c r="K22" s="79">
        <v>38974</v>
      </c>
      <c r="L22" s="7">
        <v>10000000</v>
      </c>
      <c r="M22" s="7">
        <v>8327000</v>
      </c>
    </row>
    <row r="23" spans="1:13" x14ac:dyDescent="0.35">
      <c r="A23" s="1" t="s">
        <v>69</v>
      </c>
      <c r="B23" s="41" t="s">
        <v>114</v>
      </c>
      <c r="C23" s="5">
        <v>302400</v>
      </c>
      <c r="D23" s="157"/>
      <c r="E23" s="93">
        <v>250</v>
      </c>
      <c r="F23" s="3">
        <v>500000</v>
      </c>
      <c r="G23" s="1" t="s">
        <v>70</v>
      </c>
      <c r="H23" s="1" t="s">
        <v>71</v>
      </c>
      <c r="I23" s="88" t="s">
        <v>49</v>
      </c>
      <c r="J23" s="21">
        <v>39008</v>
      </c>
      <c r="K23" s="79">
        <v>39008</v>
      </c>
      <c r="L23" s="7">
        <v>4544355</v>
      </c>
      <c r="M23" s="7">
        <v>4241955</v>
      </c>
    </row>
    <row r="24" spans="1:13" x14ac:dyDescent="0.35">
      <c r="A24" s="1" t="s">
        <v>72</v>
      </c>
      <c r="B24" s="41" t="s">
        <v>114</v>
      </c>
      <c r="C24" s="5">
        <v>420000</v>
      </c>
      <c r="D24" s="157"/>
      <c r="E24" s="93">
        <v>300</v>
      </c>
      <c r="F24" s="3">
        <v>20000000</v>
      </c>
      <c r="G24" s="1" t="s">
        <v>12</v>
      </c>
      <c r="H24" s="1" t="s">
        <v>73</v>
      </c>
      <c r="I24" s="88" t="s">
        <v>49</v>
      </c>
      <c r="J24" s="21">
        <v>39254</v>
      </c>
      <c r="K24" s="79">
        <v>39254</v>
      </c>
      <c r="L24" s="7">
        <v>5000000</v>
      </c>
      <c r="M24" s="7">
        <v>3192320</v>
      </c>
    </row>
    <row r="25" spans="1:13" x14ac:dyDescent="0.35">
      <c r="A25" s="9" t="s">
        <v>76</v>
      </c>
      <c r="B25" s="41" t="s">
        <v>114</v>
      </c>
      <c r="C25" s="10">
        <v>360000</v>
      </c>
      <c r="D25" s="158"/>
      <c r="E25" s="94">
        <v>300</v>
      </c>
      <c r="F25" s="13">
        <v>3152000</v>
      </c>
      <c r="G25" s="9" t="s">
        <v>77</v>
      </c>
      <c r="H25" s="9" t="s">
        <v>78</v>
      </c>
      <c r="I25" s="89" t="s">
        <v>79</v>
      </c>
      <c r="J25" s="22">
        <v>39463</v>
      </c>
      <c r="K25" s="81">
        <v>39463</v>
      </c>
      <c r="L25" s="14">
        <v>3604040</v>
      </c>
      <c r="M25" s="7">
        <v>3244040</v>
      </c>
    </row>
    <row r="26" spans="1:13" s="15" customFormat="1" x14ac:dyDescent="0.35">
      <c r="A26" s="9" t="s">
        <v>92</v>
      </c>
      <c r="B26" s="41" t="s">
        <v>114</v>
      </c>
      <c r="C26" s="10">
        <v>101200</v>
      </c>
      <c r="D26" s="158"/>
      <c r="E26" s="94">
        <v>92</v>
      </c>
      <c r="F26" s="13">
        <v>300000</v>
      </c>
      <c r="G26" s="9" t="s">
        <v>93</v>
      </c>
      <c r="H26" s="9" t="s">
        <v>94</v>
      </c>
      <c r="I26" s="89" t="s">
        <v>74</v>
      </c>
      <c r="J26" s="8">
        <v>39974</v>
      </c>
      <c r="K26" s="24">
        <v>39736</v>
      </c>
      <c r="L26" s="14">
        <v>1188710</v>
      </c>
      <c r="M26" s="7">
        <v>1087510</v>
      </c>
    </row>
    <row r="27" spans="1:13" s="15" customFormat="1" x14ac:dyDescent="0.35">
      <c r="A27" s="1" t="s">
        <v>96</v>
      </c>
      <c r="B27" s="41" t="s">
        <v>114</v>
      </c>
      <c r="C27" s="5">
        <v>88800</v>
      </c>
      <c r="D27" s="157"/>
      <c r="E27" s="93">
        <v>80</v>
      </c>
      <c r="F27" s="3">
        <v>500000</v>
      </c>
      <c r="G27" s="1" t="s">
        <v>97</v>
      </c>
      <c r="H27" s="1" t="s">
        <v>98</v>
      </c>
      <c r="I27" s="88" t="s">
        <v>49</v>
      </c>
      <c r="J27" s="8">
        <v>40020</v>
      </c>
      <c r="K27" s="24">
        <v>39854</v>
      </c>
      <c r="L27" s="7">
        <v>980285</v>
      </c>
      <c r="M27" s="7">
        <v>891485</v>
      </c>
    </row>
    <row r="28" spans="1:13" x14ac:dyDescent="0.35">
      <c r="A28" s="1" t="s">
        <v>99</v>
      </c>
      <c r="B28" s="41" t="s">
        <v>114</v>
      </c>
      <c r="C28" s="5">
        <v>176400</v>
      </c>
      <c r="D28" s="157"/>
      <c r="E28" s="93">
        <v>147</v>
      </c>
      <c r="F28" s="3">
        <v>850000</v>
      </c>
      <c r="G28" s="1" t="s">
        <v>95</v>
      </c>
      <c r="H28" s="1" t="s">
        <v>100</v>
      </c>
      <c r="I28" s="88" t="s">
        <v>14</v>
      </c>
      <c r="J28" s="8">
        <v>40036</v>
      </c>
      <c r="K28" s="24">
        <v>39882</v>
      </c>
      <c r="L28" s="7">
        <v>2522135</v>
      </c>
      <c r="M28" s="7">
        <v>2345735</v>
      </c>
    </row>
    <row r="29" spans="1:13" s="15" customFormat="1" x14ac:dyDescent="0.35">
      <c r="A29" s="9" t="s">
        <v>81</v>
      </c>
      <c r="B29" s="41" t="s">
        <v>114</v>
      </c>
      <c r="C29" s="10">
        <v>246400</v>
      </c>
      <c r="D29" s="158"/>
      <c r="E29" s="94">
        <v>176</v>
      </c>
      <c r="F29" s="13">
        <v>3000000</v>
      </c>
      <c r="G29" s="9" t="s">
        <v>82</v>
      </c>
      <c r="H29" s="9" t="s">
        <v>80</v>
      </c>
      <c r="I29" s="89" t="s">
        <v>42</v>
      </c>
      <c r="J29" s="8">
        <v>40080</v>
      </c>
      <c r="K29" s="24">
        <v>39532</v>
      </c>
      <c r="L29" s="14">
        <v>3855000</v>
      </c>
      <c r="M29" s="7">
        <v>3608600</v>
      </c>
    </row>
    <row r="30" spans="1:13" x14ac:dyDescent="0.35">
      <c r="A30" s="9" t="s">
        <v>85</v>
      </c>
      <c r="B30" s="41" t="s">
        <v>114</v>
      </c>
      <c r="C30" s="10">
        <v>519000</v>
      </c>
      <c r="D30" s="158"/>
      <c r="E30" s="94">
        <v>346</v>
      </c>
      <c r="F30" s="13">
        <v>9500000</v>
      </c>
      <c r="G30" s="9" t="s">
        <v>12</v>
      </c>
      <c r="H30" s="9" t="s">
        <v>86</v>
      </c>
      <c r="I30" s="89" t="s">
        <v>18</v>
      </c>
      <c r="J30" s="8">
        <v>40100</v>
      </c>
      <c r="K30" s="24">
        <v>39589</v>
      </c>
      <c r="L30" s="14">
        <v>6000000</v>
      </c>
      <c r="M30" s="7">
        <v>5481000</v>
      </c>
    </row>
    <row r="31" spans="1:13" s="15" customFormat="1" x14ac:dyDescent="0.35">
      <c r="A31" s="1" t="s">
        <v>87</v>
      </c>
      <c r="B31" s="41" t="s">
        <v>114</v>
      </c>
      <c r="C31" s="5">
        <v>89700</v>
      </c>
      <c r="D31" s="157"/>
      <c r="E31" s="93">
        <v>69</v>
      </c>
      <c r="F31" s="3">
        <v>7500000</v>
      </c>
      <c r="G31" s="1" t="s">
        <v>88</v>
      </c>
      <c r="H31" s="1" t="s">
        <v>89</v>
      </c>
      <c r="I31" s="88" t="s">
        <v>90</v>
      </c>
      <c r="J31" s="8">
        <v>40141</v>
      </c>
      <c r="K31" s="24">
        <v>39617</v>
      </c>
      <c r="L31" s="7">
        <v>1490000</v>
      </c>
      <c r="M31" s="7">
        <v>1400300</v>
      </c>
    </row>
    <row r="32" spans="1:13" x14ac:dyDescent="0.35">
      <c r="A32" s="1" t="s">
        <v>118</v>
      </c>
      <c r="B32" s="41" t="s">
        <v>114</v>
      </c>
      <c r="C32" s="5">
        <v>1557000</v>
      </c>
      <c r="D32" s="157"/>
      <c r="E32" s="93">
        <v>1038</v>
      </c>
      <c r="F32" s="3">
        <v>16372500</v>
      </c>
      <c r="G32" s="1" t="s">
        <v>61</v>
      </c>
      <c r="H32" s="1" t="s">
        <v>21</v>
      </c>
      <c r="I32" s="88" t="s">
        <v>14</v>
      </c>
      <c r="J32" s="8">
        <v>40164</v>
      </c>
      <c r="K32" s="24">
        <v>38922</v>
      </c>
      <c r="L32" s="7">
        <v>21645675</v>
      </c>
      <c r="M32" s="7">
        <v>19504177</v>
      </c>
    </row>
    <row r="33" spans="1:13" x14ac:dyDescent="0.35">
      <c r="A33" s="1" t="s">
        <v>105</v>
      </c>
      <c r="B33" s="41" t="s">
        <v>114</v>
      </c>
      <c r="C33" s="5">
        <v>62400</v>
      </c>
      <c r="D33" s="157"/>
      <c r="E33" s="93">
        <v>52</v>
      </c>
      <c r="F33" s="3">
        <v>682880</v>
      </c>
      <c r="G33" s="1" t="s">
        <v>106</v>
      </c>
      <c r="H33" s="1" t="s">
        <v>107</v>
      </c>
      <c r="I33" s="88" t="s">
        <v>49</v>
      </c>
      <c r="J33" s="8">
        <v>40183</v>
      </c>
      <c r="K33" s="24">
        <v>40036</v>
      </c>
      <c r="L33" s="7">
        <v>326008</v>
      </c>
      <c r="M33" s="7">
        <v>263608</v>
      </c>
    </row>
    <row r="34" spans="1:13" x14ac:dyDescent="0.35">
      <c r="A34" s="1" t="s">
        <v>83</v>
      </c>
      <c r="B34" s="41" t="s">
        <v>114</v>
      </c>
      <c r="C34" s="5">
        <v>350000</v>
      </c>
      <c r="D34" s="157"/>
      <c r="E34" s="93">
        <v>250</v>
      </c>
      <c r="F34" s="3">
        <v>18900000</v>
      </c>
      <c r="G34" s="1" t="s">
        <v>8</v>
      </c>
      <c r="H34" s="1" t="s">
        <v>84</v>
      </c>
      <c r="I34" s="88" t="s">
        <v>18</v>
      </c>
      <c r="J34" s="8">
        <v>40219</v>
      </c>
      <c r="K34" s="24">
        <v>39512</v>
      </c>
      <c r="L34" s="7">
        <v>6000000</v>
      </c>
      <c r="M34" s="7">
        <v>5366500</v>
      </c>
    </row>
    <row r="35" spans="1:13" x14ac:dyDescent="0.35">
      <c r="A35" s="1" t="s">
        <v>101</v>
      </c>
      <c r="B35" s="41" t="s">
        <v>114</v>
      </c>
      <c r="C35" s="5">
        <v>78000</v>
      </c>
      <c r="D35" s="157"/>
      <c r="E35" s="93">
        <v>60</v>
      </c>
      <c r="F35" s="3">
        <v>4125000</v>
      </c>
      <c r="G35" s="1" t="s">
        <v>47</v>
      </c>
      <c r="H35" s="1" t="s">
        <v>102</v>
      </c>
      <c r="I35" s="88" t="s">
        <v>103</v>
      </c>
      <c r="J35" s="8">
        <v>40290</v>
      </c>
      <c r="K35" s="24">
        <v>40008</v>
      </c>
      <c r="L35" s="7">
        <v>281690</v>
      </c>
      <c r="M35" s="7">
        <v>203690</v>
      </c>
    </row>
    <row r="36" spans="1:13" x14ac:dyDescent="0.35">
      <c r="A36" s="1" t="s">
        <v>108</v>
      </c>
      <c r="B36" s="41" t="s">
        <v>114</v>
      </c>
      <c r="C36" s="5">
        <v>129600</v>
      </c>
      <c r="D36" s="157"/>
      <c r="E36" s="93">
        <v>108</v>
      </c>
      <c r="F36" s="3">
        <v>1500000</v>
      </c>
      <c r="G36" s="1" t="s">
        <v>109</v>
      </c>
      <c r="H36" s="1" t="s">
        <v>60</v>
      </c>
      <c r="I36" s="88" t="s">
        <v>60</v>
      </c>
      <c r="J36" s="8">
        <v>40310</v>
      </c>
      <c r="K36" s="24">
        <v>40099</v>
      </c>
      <c r="L36" s="7">
        <v>329735</v>
      </c>
      <c r="M36" s="7">
        <v>200135</v>
      </c>
    </row>
    <row r="37" spans="1:13" x14ac:dyDescent="0.35">
      <c r="A37" s="1" t="s">
        <v>110</v>
      </c>
      <c r="B37" s="41" t="s">
        <v>114</v>
      </c>
      <c r="C37" s="5">
        <v>72000</v>
      </c>
      <c r="D37" s="157"/>
      <c r="E37" s="93">
        <v>60</v>
      </c>
      <c r="F37" s="3">
        <v>475000</v>
      </c>
      <c r="G37" s="1" t="s">
        <v>70</v>
      </c>
      <c r="H37" s="1" t="s">
        <v>111</v>
      </c>
      <c r="I37" s="88" t="s">
        <v>75</v>
      </c>
      <c r="J37" s="8">
        <v>40325</v>
      </c>
      <c r="K37" s="24">
        <v>40155</v>
      </c>
      <c r="L37" s="7">
        <v>254625</v>
      </c>
      <c r="M37" s="7">
        <v>182625</v>
      </c>
    </row>
    <row r="38" spans="1:13" x14ac:dyDescent="0.35">
      <c r="A38" s="1" t="s">
        <v>104</v>
      </c>
      <c r="B38" s="41" t="s">
        <v>114</v>
      </c>
      <c r="C38" s="5">
        <v>60500</v>
      </c>
      <c r="D38" s="157"/>
      <c r="E38" s="93">
        <v>55</v>
      </c>
      <c r="F38" s="3">
        <v>400000</v>
      </c>
      <c r="G38" s="1" t="s">
        <v>91</v>
      </c>
      <c r="H38" s="1" t="s">
        <v>60</v>
      </c>
      <c r="I38" s="88" t="s">
        <v>60</v>
      </c>
      <c r="J38" s="8">
        <v>40343</v>
      </c>
      <c r="K38" s="24">
        <v>40036</v>
      </c>
      <c r="L38" s="7">
        <v>1134925</v>
      </c>
      <c r="M38" s="7">
        <v>1074425</v>
      </c>
    </row>
    <row r="39" spans="1:13" x14ac:dyDescent="0.35">
      <c r="A39" s="9" t="s">
        <v>112</v>
      </c>
      <c r="B39" s="41" t="s">
        <v>114</v>
      </c>
      <c r="C39" s="10">
        <v>186200</v>
      </c>
      <c r="D39" s="158"/>
      <c r="E39" s="94">
        <v>133</v>
      </c>
      <c r="F39" s="13">
        <v>4670000</v>
      </c>
      <c r="G39" s="9" t="s">
        <v>63</v>
      </c>
      <c r="H39" s="9" t="s">
        <v>78</v>
      </c>
      <c r="I39" s="89" t="s">
        <v>79</v>
      </c>
      <c r="J39" s="25">
        <v>40345</v>
      </c>
      <c r="K39" s="24">
        <v>40246</v>
      </c>
      <c r="L39" s="14">
        <v>1758357</v>
      </c>
      <c r="M39" s="14">
        <v>1572157</v>
      </c>
    </row>
    <row r="40" spans="1:13" s="15" customFormat="1" x14ac:dyDescent="0.35">
      <c r="A40" s="9" t="s">
        <v>129</v>
      </c>
      <c r="B40" s="41" t="s">
        <v>114</v>
      </c>
      <c r="C40" s="13">
        <v>187200</v>
      </c>
      <c r="D40" s="158"/>
      <c r="E40" s="94">
        <v>156</v>
      </c>
      <c r="F40" s="13">
        <v>5000000</v>
      </c>
      <c r="G40" s="9" t="s">
        <v>130</v>
      </c>
      <c r="H40" s="9" t="s">
        <v>94</v>
      </c>
      <c r="I40" s="89" t="s">
        <v>74</v>
      </c>
      <c r="J40" s="25">
        <v>40367</v>
      </c>
      <c r="K40" s="24">
        <v>40036</v>
      </c>
      <c r="L40" s="14">
        <v>321360</v>
      </c>
      <c r="M40" s="14">
        <v>134160</v>
      </c>
    </row>
    <row r="41" spans="1:13" s="15" customFormat="1" x14ac:dyDescent="0.35">
      <c r="A41" s="9" t="s">
        <v>125</v>
      </c>
      <c r="B41" s="41" t="s">
        <v>114</v>
      </c>
      <c r="C41" s="13">
        <v>289800</v>
      </c>
      <c r="D41" s="158"/>
      <c r="E41" s="94">
        <v>207</v>
      </c>
      <c r="F41" s="13">
        <v>12200000</v>
      </c>
      <c r="G41" s="9" t="s">
        <v>12</v>
      </c>
      <c r="H41" s="9" t="s">
        <v>21</v>
      </c>
      <c r="I41" s="89" t="s">
        <v>14</v>
      </c>
      <c r="J41" s="25">
        <v>40386</v>
      </c>
      <c r="K41" s="24">
        <v>40099</v>
      </c>
      <c r="L41" s="14">
        <v>5968359</v>
      </c>
      <c r="M41" s="14">
        <v>5678559</v>
      </c>
    </row>
    <row r="42" spans="1:13" s="15" customFormat="1" x14ac:dyDescent="0.35">
      <c r="A42" s="9" t="s">
        <v>123</v>
      </c>
      <c r="B42" s="41" t="s">
        <v>114</v>
      </c>
      <c r="C42" s="13">
        <v>455000</v>
      </c>
      <c r="D42" s="158"/>
      <c r="E42" s="94">
        <v>325</v>
      </c>
      <c r="F42" s="13">
        <v>28580000</v>
      </c>
      <c r="G42" s="9" t="s">
        <v>124</v>
      </c>
      <c r="H42" s="9" t="s">
        <v>21</v>
      </c>
      <c r="I42" s="89" t="s">
        <v>14</v>
      </c>
      <c r="J42" s="25">
        <v>40389</v>
      </c>
      <c r="K42" s="24">
        <v>40218</v>
      </c>
      <c r="L42" s="14">
        <v>1346313</v>
      </c>
      <c r="M42" s="14">
        <v>254825</v>
      </c>
    </row>
    <row r="43" spans="1:13" s="15" customFormat="1" x14ac:dyDescent="0.35">
      <c r="A43" s="9" t="s">
        <v>271</v>
      </c>
      <c r="B43" s="41" t="s">
        <v>114</v>
      </c>
      <c r="C43" s="13">
        <v>1111500</v>
      </c>
      <c r="D43" s="158"/>
      <c r="E43" s="94">
        <v>741</v>
      </c>
      <c r="F43" s="13">
        <v>2800789</v>
      </c>
      <c r="G43" s="9" t="s">
        <v>54</v>
      </c>
      <c r="H43" s="9" t="s">
        <v>66</v>
      </c>
      <c r="I43" s="89" t="s">
        <v>67</v>
      </c>
      <c r="J43" s="25">
        <v>40416</v>
      </c>
      <c r="K43" s="24">
        <v>40281</v>
      </c>
      <c r="L43" s="14">
        <v>11641393</v>
      </c>
      <c r="M43" s="14">
        <v>10467155</v>
      </c>
    </row>
    <row r="44" spans="1:13" s="15" customFormat="1" x14ac:dyDescent="0.35">
      <c r="A44" s="9" t="s">
        <v>126</v>
      </c>
      <c r="B44" s="41" t="s">
        <v>114</v>
      </c>
      <c r="C44" s="13">
        <v>93500</v>
      </c>
      <c r="D44" s="158"/>
      <c r="E44" s="94">
        <v>85</v>
      </c>
      <c r="F44" s="13">
        <v>152500</v>
      </c>
      <c r="G44" s="9" t="s">
        <v>127</v>
      </c>
      <c r="H44" s="9" t="s">
        <v>128</v>
      </c>
      <c r="I44" s="89" t="s">
        <v>74</v>
      </c>
      <c r="J44" s="25">
        <v>40442</v>
      </c>
      <c r="K44" s="24">
        <v>40099</v>
      </c>
      <c r="L44" s="14">
        <v>238000</v>
      </c>
      <c r="M44" s="14">
        <v>144500</v>
      </c>
    </row>
    <row r="45" spans="1:13" s="15" customFormat="1" x14ac:dyDescent="0.35">
      <c r="A45" s="60" t="s">
        <v>132</v>
      </c>
      <c r="B45" s="41" t="s">
        <v>114</v>
      </c>
      <c r="C45" s="63">
        <v>165000</v>
      </c>
      <c r="D45" s="165">
        <v>1</v>
      </c>
      <c r="E45" s="113">
        <v>150</v>
      </c>
      <c r="F45" s="63">
        <v>250000</v>
      </c>
      <c r="G45" s="60" t="s">
        <v>133</v>
      </c>
      <c r="H45" s="60" t="s">
        <v>151</v>
      </c>
      <c r="I45" s="114" t="s">
        <v>49</v>
      </c>
      <c r="J45" s="26">
        <v>40581</v>
      </c>
      <c r="K45" s="26">
        <v>39826</v>
      </c>
      <c r="L45" s="115">
        <v>337500</v>
      </c>
      <c r="M45" s="73">
        <v>172500</v>
      </c>
    </row>
    <row r="46" spans="1:13" s="15" customFormat="1" x14ac:dyDescent="0.35">
      <c r="A46" s="9" t="s">
        <v>146</v>
      </c>
      <c r="B46" s="41" t="s">
        <v>114</v>
      </c>
      <c r="C46" s="13">
        <v>59400</v>
      </c>
      <c r="D46" s="166">
        <v>1</v>
      </c>
      <c r="E46" s="94">
        <v>54</v>
      </c>
      <c r="F46" s="13">
        <v>60000</v>
      </c>
      <c r="G46" s="9" t="s">
        <v>147</v>
      </c>
      <c r="H46" s="9" t="s">
        <v>60</v>
      </c>
      <c r="I46" s="89" t="s">
        <v>60</v>
      </c>
      <c r="J46" s="26">
        <v>40582</v>
      </c>
      <c r="K46" s="26">
        <v>40463</v>
      </c>
      <c r="L46" s="14">
        <v>256500</v>
      </c>
      <c r="M46" s="11">
        <v>197100</v>
      </c>
    </row>
    <row r="47" spans="1:13" s="15" customFormat="1" x14ac:dyDescent="0.35">
      <c r="A47" s="9" t="s">
        <v>62</v>
      </c>
      <c r="B47" s="41" t="s">
        <v>114</v>
      </c>
      <c r="C47" s="10">
        <v>627200</v>
      </c>
      <c r="D47" s="166">
        <v>1</v>
      </c>
      <c r="E47" s="94">
        <v>448</v>
      </c>
      <c r="F47" s="13">
        <v>78100000</v>
      </c>
      <c r="G47" s="9" t="s">
        <v>63</v>
      </c>
      <c r="H47" s="9" t="s">
        <v>64</v>
      </c>
      <c r="I47" s="89" t="s">
        <v>45</v>
      </c>
      <c r="J47" s="26">
        <v>40588</v>
      </c>
      <c r="K47" s="22">
        <v>38974</v>
      </c>
      <c r="L47" s="14">
        <v>49500000</v>
      </c>
      <c r="M47" s="14">
        <v>47353548</v>
      </c>
    </row>
    <row r="48" spans="1:13" s="15" customFormat="1" x14ac:dyDescent="0.35">
      <c r="A48" s="9" t="s">
        <v>145</v>
      </c>
      <c r="B48" s="41" t="s">
        <v>114</v>
      </c>
      <c r="C48" s="13">
        <v>79200</v>
      </c>
      <c r="D48" s="158">
        <v>5</v>
      </c>
      <c r="E48" s="94">
        <v>66</v>
      </c>
      <c r="F48" s="13">
        <v>710000</v>
      </c>
      <c r="G48" s="9" t="s">
        <v>82</v>
      </c>
      <c r="H48" s="9" t="s">
        <v>60</v>
      </c>
      <c r="I48" s="89" t="s">
        <v>60</v>
      </c>
      <c r="J48" s="26">
        <v>40590</v>
      </c>
      <c r="K48" s="26">
        <v>40437</v>
      </c>
      <c r="L48" s="14">
        <v>195881</v>
      </c>
      <c r="M48" s="11">
        <v>116681</v>
      </c>
    </row>
    <row r="49" spans="1:15" s="15" customFormat="1" x14ac:dyDescent="0.35">
      <c r="A49" s="9" t="s">
        <v>152</v>
      </c>
      <c r="B49" s="41" t="s">
        <v>114</v>
      </c>
      <c r="C49" s="13">
        <v>317200</v>
      </c>
      <c r="D49" s="166">
        <v>2</v>
      </c>
      <c r="E49" s="94">
        <v>244</v>
      </c>
      <c r="F49" s="10"/>
      <c r="G49" s="9" t="s">
        <v>153</v>
      </c>
      <c r="H49" s="9" t="s">
        <v>35</v>
      </c>
      <c r="I49" s="89" t="s">
        <v>28</v>
      </c>
      <c r="J49" s="26">
        <v>40687</v>
      </c>
      <c r="K49" s="26">
        <v>40526</v>
      </c>
      <c r="L49" s="11">
        <v>4715300</v>
      </c>
      <c r="M49" s="11">
        <v>4398100</v>
      </c>
    </row>
    <row r="50" spans="1:15" s="15" customFormat="1" x14ac:dyDescent="0.35">
      <c r="A50" s="9" t="s">
        <v>134</v>
      </c>
      <c r="B50" s="41" t="s">
        <v>114</v>
      </c>
      <c r="C50" s="13">
        <v>142800</v>
      </c>
      <c r="D50" s="166">
        <v>2</v>
      </c>
      <c r="E50" s="94">
        <v>119</v>
      </c>
      <c r="F50" s="10">
        <v>1250000</v>
      </c>
      <c r="G50" s="9" t="s">
        <v>135</v>
      </c>
      <c r="H50" s="9" t="s">
        <v>136</v>
      </c>
      <c r="I50" s="89" t="s">
        <v>67</v>
      </c>
      <c r="J50" s="26">
        <v>40833</v>
      </c>
      <c r="K50" s="26">
        <v>40036</v>
      </c>
      <c r="L50" s="14">
        <v>520597</v>
      </c>
      <c r="M50" s="11">
        <v>377797</v>
      </c>
    </row>
    <row r="51" spans="1:15" x14ac:dyDescent="0.35">
      <c r="A51" s="1" t="s">
        <v>171</v>
      </c>
      <c r="B51" s="41" t="s">
        <v>114</v>
      </c>
      <c r="C51" s="3">
        <v>202500</v>
      </c>
      <c r="D51" s="166">
        <v>1</v>
      </c>
      <c r="E51" s="96">
        <v>90</v>
      </c>
      <c r="F51" s="6">
        <v>1700000</v>
      </c>
      <c r="G51" s="1" t="s">
        <v>26</v>
      </c>
      <c r="H51" s="1" t="s">
        <v>60</v>
      </c>
      <c r="I51" s="88" t="s">
        <v>60</v>
      </c>
      <c r="J51" s="24">
        <v>40893</v>
      </c>
      <c r="K51" s="24">
        <v>40645</v>
      </c>
      <c r="L51" s="6">
        <v>427500</v>
      </c>
      <c r="M51" s="1"/>
    </row>
    <row r="52" spans="1:15" x14ac:dyDescent="0.35">
      <c r="A52" s="1" t="s">
        <v>177</v>
      </c>
      <c r="B52" s="41" t="s">
        <v>114</v>
      </c>
      <c r="C52" s="3">
        <v>371250</v>
      </c>
      <c r="D52" s="166">
        <v>1</v>
      </c>
      <c r="E52" s="96">
        <v>165</v>
      </c>
      <c r="F52" s="6">
        <v>1396000</v>
      </c>
      <c r="G52" s="1" t="s">
        <v>178</v>
      </c>
      <c r="H52" s="1" t="s">
        <v>60</v>
      </c>
      <c r="I52" s="88" t="s">
        <v>60</v>
      </c>
      <c r="J52" s="24">
        <v>40897</v>
      </c>
      <c r="K52" s="24">
        <v>40676</v>
      </c>
      <c r="L52" s="6">
        <v>3350737.5</v>
      </c>
      <c r="M52" s="1"/>
    </row>
    <row r="53" spans="1:15" x14ac:dyDescent="0.35">
      <c r="A53" s="1" t="s">
        <v>137</v>
      </c>
      <c r="B53" s="41" t="s">
        <v>114</v>
      </c>
      <c r="C53" s="3">
        <v>205400</v>
      </c>
      <c r="D53" s="166">
        <v>2</v>
      </c>
      <c r="E53" s="93">
        <v>158</v>
      </c>
      <c r="F53" s="5">
        <v>66790000</v>
      </c>
      <c r="G53" s="1" t="s">
        <v>63</v>
      </c>
      <c r="H53" s="1" t="s">
        <v>98</v>
      </c>
      <c r="I53" s="88" t="s">
        <v>49</v>
      </c>
      <c r="J53" s="24">
        <v>40899</v>
      </c>
      <c r="K53" s="24">
        <v>40064</v>
      </c>
      <c r="L53" s="7">
        <v>618393</v>
      </c>
      <c r="M53" s="6"/>
    </row>
    <row r="54" spans="1:15" x14ac:dyDescent="0.35">
      <c r="A54" s="1" t="s">
        <v>164</v>
      </c>
      <c r="B54" s="41" t="s">
        <v>114</v>
      </c>
      <c r="C54" s="3">
        <v>1129500</v>
      </c>
      <c r="D54" s="166">
        <v>2</v>
      </c>
      <c r="E54" s="93">
        <v>251</v>
      </c>
      <c r="F54" s="5">
        <v>4100000</v>
      </c>
      <c r="G54" s="1" t="s">
        <v>165</v>
      </c>
      <c r="H54" s="1" t="s">
        <v>166</v>
      </c>
      <c r="I54" s="88" t="s">
        <v>49</v>
      </c>
      <c r="J54" s="24">
        <v>40905</v>
      </c>
      <c r="K54" s="24">
        <v>40610</v>
      </c>
      <c r="L54" s="6">
        <v>1446137.857142857</v>
      </c>
      <c r="M54" s="1"/>
      <c r="N54" s="27"/>
    </row>
    <row r="55" spans="1:15" x14ac:dyDescent="0.35">
      <c r="A55" s="1" t="s">
        <v>174</v>
      </c>
      <c r="B55" s="41" t="s">
        <v>114</v>
      </c>
      <c r="C55" s="3">
        <v>328500</v>
      </c>
      <c r="D55" s="166">
        <v>1</v>
      </c>
      <c r="E55" s="96">
        <v>146</v>
      </c>
      <c r="F55" s="6">
        <v>6000000</v>
      </c>
      <c r="G55" s="1" t="s">
        <v>70</v>
      </c>
      <c r="H55" s="1" t="s">
        <v>60</v>
      </c>
      <c r="I55" s="88" t="s">
        <v>60</v>
      </c>
      <c r="J55" s="24">
        <v>40906</v>
      </c>
      <c r="K55" s="24">
        <v>40676</v>
      </c>
      <c r="L55" s="6">
        <v>2534560</v>
      </c>
      <c r="M55" s="1"/>
    </row>
    <row r="56" spans="1:15" x14ac:dyDescent="0.35">
      <c r="A56" s="1" t="s">
        <v>154</v>
      </c>
      <c r="B56" s="41" t="s">
        <v>114</v>
      </c>
      <c r="C56" s="3">
        <v>398250</v>
      </c>
      <c r="D56" s="166">
        <v>1</v>
      </c>
      <c r="E56" s="93">
        <v>177</v>
      </c>
      <c r="F56" s="5">
        <v>4500000</v>
      </c>
      <c r="G56" s="1" t="s">
        <v>82</v>
      </c>
      <c r="H56" s="1" t="s">
        <v>60</v>
      </c>
      <c r="I56" s="88" t="s">
        <v>60</v>
      </c>
      <c r="J56" s="24">
        <v>40926</v>
      </c>
      <c r="K56" s="24">
        <v>40582</v>
      </c>
      <c r="L56" s="6">
        <v>4974054.166666667</v>
      </c>
      <c r="M56" s="1"/>
      <c r="O56" s="27"/>
    </row>
    <row r="57" spans="1:15" x14ac:dyDescent="0.35">
      <c r="A57" s="1" t="s">
        <v>167</v>
      </c>
      <c r="B57" s="41" t="s">
        <v>114</v>
      </c>
      <c r="C57" s="3">
        <v>3746250</v>
      </c>
      <c r="D57" s="166">
        <v>3</v>
      </c>
      <c r="E57" s="96">
        <v>555</v>
      </c>
      <c r="F57" s="6">
        <v>11635300</v>
      </c>
      <c r="G57" s="1" t="s">
        <v>231</v>
      </c>
      <c r="H57" s="1" t="s">
        <v>60</v>
      </c>
      <c r="I57" s="88" t="s">
        <v>60</v>
      </c>
      <c r="J57" s="24">
        <v>40928</v>
      </c>
      <c r="K57" s="24">
        <v>40645</v>
      </c>
      <c r="L57" s="6">
        <v>9543918.75</v>
      </c>
      <c r="M57" s="1"/>
    </row>
    <row r="58" spans="1:15" x14ac:dyDescent="0.35">
      <c r="A58" s="29" t="s">
        <v>250</v>
      </c>
      <c r="B58" s="9" t="s">
        <v>114</v>
      </c>
      <c r="C58" s="33">
        <v>2700000</v>
      </c>
      <c r="D58" s="167">
        <v>3</v>
      </c>
      <c r="E58" s="95">
        <v>602</v>
      </c>
      <c r="F58" s="37">
        <v>4980000</v>
      </c>
      <c r="G58" s="9"/>
      <c r="H58" s="39" t="s">
        <v>60</v>
      </c>
      <c r="I58" s="29" t="s">
        <v>60</v>
      </c>
      <c r="J58" s="24">
        <v>40934</v>
      </c>
      <c r="K58" s="24">
        <v>40827</v>
      </c>
      <c r="L58" s="6">
        <v>16956835</v>
      </c>
      <c r="M58" s="1"/>
    </row>
    <row r="59" spans="1:15" x14ac:dyDescent="0.35">
      <c r="A59" s="1" t="s">
        <v>175</v>
      </c>
      <c r="B59" s="41" t="s">
        <v>114</v>
      </c>
      <c r="C59" s="3">
        <v>981000</v>
      </c>
      <c r="D59" s="166">
        <v>2</v>
      </c>
      <c r="E59" s="96">
        <v>327</v>
      </c>
      <c r="F59" s="6">
        <v>1300000</v>
      </c>
      <c r="G59" s="1" t="s">
        <v>176</v>
      </c>
      <c r="H59" s="1" t="s">
        <v>60</v>
      </c>
      <c r="I59" s="88" t="s">
        <v>60</v>
      </c>
      <c r="J59" s="24">
        <v>40961</v>
      </c>
      <c r="K59" s="24">
        <v>40676</v>
      </c>
      <c r="L59" s="6">
        <v>4498702.8571428573</v>
      </c>
      <c r="M59" s="1"/>
    </row>
    <row r="60" spans="1:15" s="15" customFormat="1" x14ac:dyDescent="0.35">
      <c r="A60" s="83" t="s">
        <v>161</v>
      </c>
      <c r="B60" s="41" t="s">
        <v>114</v>
      </c>
      <c r="C60" s="32">
        <v>13554000</v>
      </c>
      <c r="D60" s="167">
        <v>6</v>
      </c>
      <c r="E60" s="99">
        <v>1004</v>
      </c>
      <c r="F60" s="100">
        <v>79500000</v>
      </c>
      <c r="G60" s="9"/>
      <c r="H60" s="36" t="s">
        <v>182</v>
      </c>
      <c r="I60" s="83" t="s">
        <v>42</v>
      </c>
      <c r="J60" s="26">
        <v>40973</v>
      </c>
      <c r="K60" s="26">
        <v>40708</v>
      </c>
      <c r="L60" s="11">
        <v>17725620</v>
      </c>
      <c r="M60" s="9"/>
    </row>
    <row r="61" spans="1:15" x14ac:dyDescent="0.35">
      <c r="A61" s="1" t="s">
        <v>162</v>
      </c>
      <c r="B61" s="9" t="s">
        <v>114</v>
      </c>
      <c r="C61" s="3">
        <v>159750</v>
      </c>
      <c r="D61" s="166">
        <v>1</v>
      </c>
      <c r="E61" s="93">
        <v>71</v>
      </c>
      <c r="F61" s="5">
        <v>700000</v>
      </c>
      <c r="G61" s="1"/>
      <c r="H61" s="1" t="s">
        <v>163</v>
      </c>
      <c r="I61" s="88" t="s">
        <v>49</v>
      </c>
      <c r="J61" s="24">
        <v>40988</v>
      </c>
      <c r="K61" s="110">
        <v>40610</v>
      </c>
      <c r="L61" s="1"/>
      <c r="M61" s="1"/>
    </row>
    <row r="62" spans="1:15" x14ac:dyDescent="0.35">
      <c r="A62" s="29" t="s">
        <v>211</v>
      </c>
      <c r="B62" s="9" t="s">
        <v>114</v>
      </c>
      <c r="C62" s="33">
        <v>27000000</v>
      </c>
      <c r="D62" s="167">
        <v>6</v>
      </c>
      <c r="E62" s="95">
        <v>2000</v>
      </c>
      <c r="F62" s="37">
        <v>57885000</v>
      </c>
      <c r="G62" s="9" t="s">
        <v>23</v>
      </c>
      <c r="H62" s="39" t="s">
        <v>212</v>
      </c>
      <c r="I62" s="29" t="s">
        <v>28</v>
      </c>
      <c r="J62" s="24">
        <v>40990</v>
      </c>
      <c r="K62" s="110">
        <v>40738</v>
      </c>
      <c r="L62" s="1"/>
      <c r="M62" s="1"/>
    </row>
    <row r="63" spans="1:15" x14ac:dyDescent="0.35">
      <c r="A63" s="1" t="s">
        <v>168</v>
      </c>
      <c r="B63" s="9" t="s">
        <v>114</v>
      </c>
      <c r="C63" s="3">
        <v>10721250</v>
      </c>
      <c r="D63" s="166">
        <v>5</v>
      </c>
      <c r="E63" s="96">
        <v>953</v>
      </c>
      <c r="F63" s="6">
        <v>25060000</v>
      </c>
      <c r="G63" s="1"/>
      <c r="H63" s="1" t="s">
        <v>221</v>
      </c>
      <c r="I63" s="88" t="s">
        <v>222</v>
      </c>
      <c r="J63" s="24">
        <v>41042</v>
      </c>
      <c r="K63" s="110">
        <v>40645</v>
      </c>
      <c r="L63" s="6">
        <v>12460465.5</v>
      </c>
      <c r="M63" s="1"/>
    </row>
    <row r="64" spans="1:15" x14ac:dyDescent="0.35">
      <c r="A64" s="29" t="s">
        <v>213</v>
      </c>
      <c r="B64" s="9" t="s">
        <v>114</v>
      </c>
      <c r="C64" s="33">
        <v>225000</v>
      </c>
      <c r="D64" s="167">
        <v>1</v>
      </c>
      <c r="E64" s="95">
        <v>100</v>
      </c>
      <c r="F64" s="37">
        <v>1268000</v>
      </c>
      <c r="G64" s="9" t="s">
        <v>95</v>
      </c>
      <c r="H64" s="39" t="s">
        <v>78</v>
      </c>
      <c r="I64" s="29" t="s">
        <v>79</v>
      </c>
      <c r="J64" s="24">
        <v>41060</v>
      </c>
      <c r="K64" s="110">
        <v>40771</v>
      </c>
      <c r="L64" s="1"/>
      <c r="M64" s="1"/>
    </row>
    <row r="65" spans="1:13" x14ac:dyDescent="0.35">
      <c r="A65" s="29" t="s">
        <v>208</v>
      </c>
      <c r="B65" s="9" t="s">
        <v>114</v>
      </c>
      <c r="C65" s="33">
        <v>225000</v>
      </c>
      <c r="D65" s="167">
        <v>1</v>
      </c>
      <c r="E65" s="95">
        <v>100</v>
      </c>
      <c r="F65" s="37">
        <v>3500000</v>
      </c>
      <c r="G65" s="9" t="s">
        <v>209</v>
      </c>
      <c r="H65" s="39" t="s">
        <v>210</v>
      </c>
      <c r="I65" s="29" t="s">
        <v>14</v>
      </c>
      <c r="J65" s="24">
        <v>41064</v>
      </c>
      <c r="K65" s="110">
        <v>40738</v>
      </c>
      <c r="L65" s="1"/>
      <c r="M65" s="1"/>
    </row>
    <row r="66" spans="1:13" x14ac:dyDescent="0.35">
      <c r="A66" s="29" t="s">
        <v>214</v>
      </c>
      <c r="B66" s="9" t="s">
        <v>114</v>
      </c>
      <c r="C66" s="33">
        <v>245250</v>
      </c>
      <c r="D66" s="167">
        <v>1</v>
      </c>
      <c r="E66" s="95">
        <v>109</v>
      </c>
      <c r="F66" s="37">
        <v>1503450</v>
      </c>
      <c r="G66" s="9" t="s">
        <v>180</v>
      </c>
      <c r="H66" s="39" t="s">
        <v>215</v>
      </c>
      <c r="I66" s="29" t="s">
        <v>216</v>
      </c>
      <c r="J66" s="24">
        <v>41066</v>
      </c>
      <c r="K66" s="110">
        <v>40771</v>
      </c>
      <c r="L66" s="1"/>
      <c r="M66" s="1"/>
    </row>
    <row r="67" spans="1:13" x14ac:dyDescent="0.35">
      <c r="A67" s="1" t="s">
        <v>160</v>
      </c>
      <c r="B67" s="9" t="s">
        <v>114</v>
      </c>
      <c r="C67" s="3">
        <v>1017000</v>
      </c>
      <c r="D67" s="166">
        <v>2</v>
      </c>
      <c r="E67" s="93">
        <v>298</v>
      </c>
      <c r="F67" s="5">
        <v>0</v>
      </c>
      <c r="G67" s="1" t="s">
        <v>143</v>
      </c>
      <c r="H67" s="1" t="s">
        <v>21</v>
      </c>
      <c r="I67" s="88" t="s">
        <v>14</v>
      </c>
      <c r="J67" s="24">
        <v>41072</v>
      </c>
      <c r="K67" s="110">
        <v>40610</v>
      </c>
      <c r="L67" s="1"/>
      <c r="M67" s="1"/>
    </row>
    <row r="68" spans="1:13" x14ac:dyDescent="0.35">
      <c r="A68" s="83" t="s">
        <v>217</v>
      </c>
      <c r="B68" s="9" t="s">
        <v>114</v>
      </c>
      <c r="C68" s="7">
        <v>9562500</v>
      </c>
      <c r="D68" s="168">
        <v>5</v>
      </c>
      <c r="E68" s="96">
        <v>850</v>
      </c>
      <c r="F68" s="7">
        <v>65800000</v>
      </c>
      <c r="G68" s="1"/>
      <c r="H68" s="36" t="s">
        <v>156</v>
      </c>
      <c r="I68" s="83" t="s">
        <v>157</v>
      </c>
      <c r="J68" s="24">
        <v>41080</v>
      </c>
      <c r="K68" s="110">
        <v>40856</v>
      </c>
      <c r="L68" s="1"/>
      <c r="M68" s="1"/>
    </row>
    <row r="69" spans="1:13" x14ac:dyDescent="0.35">
      <c r="A69" s="83" t="s">
        <v>232</v>
      </c>
      <c r="B69" s="9" t="s">
        <v>114</v>
      </c>
      <c r="C69" s="7">
        <v>191250</v>
      </c>
      <c r="D69" s="168">
        <v>1</v>
      </c>
      <c r="E69" s="96"/>
      <c r="F69" s="7">
        <v>3425000</v>
      </c>
      <c r="G69" s="9" t="s">
        <v>235</v>
      </c>
      <c r="H69" s="39" t="s">
        <v>233</v>
      </c>
      <c r="I69" s="29" t="s">
        <v>103</v>
      </c>
      <c r="J69" s="24">
        <v>41109</v>
      </c>
      <c r="K69" s="110">
        <v>40953</v>
      </c>
      <c r="L69" s="1"/>
      <c r="M69" s="1"/>
    </row>
    <row r="70" spans="1:13" x14ac:dyDescent="0.35">
      <c r="A70" s="83" t="s">
        <v>242</v>
      </c>
      <c r="B70" s="9" t="s">
        <v>114</v>
      </c>
      <c r="C70" s="6">
        <v>180000</v>
      </c>
      <c r="D70" s="168">
        <v>1</v>
      </c>
      <c r="E70" s="96">
        <v>80</v>
      </c>
      <c r="F70" s="7">
        <v>850000</v>
      </c>
      <c r="G70" s="1"/>
      <c r="H70" s="39" t="s">
        <v>89</v>
      </c>
      <c r="I70" s="29" t="s">
        <v>90</v>
      </c>
      <c r="J70" s="24">
        <v>41114</v>
      </c>
      <c r="K70" s="110">
        <v>41037</v>
      </c>
      <c r="L70" s="1"/>
      <c r="M70" s="1"/>
    </row>
    <row r="71" spans="1:13" x14ac:dyDescent="0.35">
      <c r="A71" s="83" t="s">
        <v>225</v>
      </c>
      <c r="B71" s="9" t="s">
        <v>114</v>
      </c>
      <c r="C71" s="7">
        <v>198000</v>
      </c>
      <c r="D71" s="168">
        <v>1</v>
      </c>
      <c r="E71" s="96">
        <v>88</v>
      </c>
      <c r="F71" s="7">
        <v>1100000</v>
      </c>
      <c r="G71" s="9"/>
      <c r="H71" s="39" t="s">
        <v>226</v>
      </c>
      <c r="I71" s="29" t="s">
        <v>14</v>
      </c>
      <c r="J71" s="24">
        <v>41121</v>
      </c>
      <c r="K71" s="110">
        <v>40925</v>
      </c>
      <c r="L71" s="1"/>
      <c r="M71" s="1"/>
    </row>
    <row r="72" spans="1:13" x14ac:dyDescent="0.35">
      <c r="A72" s="83" t="s">
        <v>228</v>
      </c>
      <c r="B72" s="9" t="s">
        <v>114</v>
      </c>
      <c r="C72" s="7">
        <v>184500</v>
      </c>
      <c r="D72" s="168">
        <v>1</v>
      </c>
      <c r="E72" s="96">
        <v>82</v>
      </c>
      <c r="F72" s="7">
        <v>1384000</v>
      </c>
      <c r="G72" s="9"/>
      <c r="H72" s="39" t="s">
        <v>229</v>
      </c>
      <c r="I72" s="29" t="s">
        <v>230</v>
      </c>
      <c r="J72" s="24">
        <v>41163</v>
      </c>
      <c r="K72" s="110">
        <v>40925</v>
      </c>
      <c r="L72" s="1"/>
      <c r="M72" s="1"/>
    </row>
    <row r="73" spans="1:13" x14ac:dyDescent="0.35">
      <c r="A73" s="1" t="s">
        <v>158</v>
      </c>
      <c r="B73" s="9" t="s">
        <v>114</v>
      </c>
      <c r="C73" s="3">
        <v>14094000</v>
      </c>
      <c r="D73" s="166">
        <v>6</v>
      </c>
      <c r="E73" s="93">
        <v>1044</v>
      </c>
      <c r="F73" s="5">
        <v>49000000</v>
      </c>
      <c r="G73" s="1" t="s">
        <v>159</v>
      </c>
      <c r="H73" s="1" t="s">
        <v>60</v>
      </c>
      <c r="I73" s="88" t="s">
        <v>60</v>
      </c>
      <c r="J73" s="24">
        <v>41166</v>
      </c>
      <c r="K73" s="110">
        <v>40582</v>
      </c>
      <c r="L73" s="1"/>
      <c r="M73" s="1"/>
    </row>
    <row r="74" spans="1:13" x14ac:dyDescent="0.35">
      <c r="A74" s="83" t="s">
        <v>223</v>
      </c>
      <c r="B74" s="9" t="s">
        <v>114</v>
      </c>
      <c r="C74" s="7">
        <v>202500</v>
      </c>
      <c r="D74" s="168">
        <v>1</v>
      </c>
      <c r="E74" s="96">
        <v>90</v>
      </c>
      <c r="F74" s="7">
        <v>7500000</v>
      </c>
      <c r="G74" s="9" t="s">
        <v>95</v>
      </c>
      <c r="H74" s="39" t="s">
        <v>60</v>
      </c>
      <c r="I74" s="29" t="s">
        <v>60</v>
      </c>
      <c r="J74" s="24">
        <v>41176</v>
      </c>
      <c r="K74" s="110">
        <v>40890</v>
      </c>
      <c r="L74" s="1"/>
      <c r="M74" s="1"/>
    </row>
    <row r="75" spans="1:13" x14ac:dyDescent="0.35">
      <c r="A75" s="83" t="s">
        <v>243</v>
      </c>
      <c r="B75" s="9" t="s">
        <v>114</v>
      </c>
      <c r="C75" s="6">
        <v>162000</v>
      </c>
      <c r="D75" s="168">
        <v>1</v>
      </c>
      <c r="E75" s="96">
        <v>72</v>
      </c>
      <c r="F75" s="7">
        <v>355000</v>
      </c>
      <c r="G75" s="1"/>
      <c r="H75" s="39" t="s">
        <v>246</v>
      </c>
      <c r="I75" s="29" t="s">
        <v>103</v>
      </c>
      <c r="J75" s="24">
        <v>41192</v>
      </c>
      <c r="K75" s="110">
        <v>41037</v>
      </c>
      <c r="L75" s="1"/>
      <c r="M75" s="1"/>
    </row>
    <row r="76" spans="1:13" x14ac:dyDescent="0.35">
      <c r="A76" s="83" t="s">
        <v>254</v>
      </c>
      <c r="B76" s="9" t="s">
        <v>114</v>
      </c>
      <c r="C76" s="6">
        <v>346500</v>
      </c>
      <c r="D76" s="168">
        <v>1</v>
      </c>
      <c r="E76" s="96">
        <v>154</v>
      </c>
      <c r="F76" s="7">
        <v>964920</v>
      </c>
      <c r="G76" s="1"/>
      <c r="H76" s="39" t="s">
        <v>256</v>
      </c>
      <c r="I76" s="29" t="s">
        <v>257</v>
      </c>
      <c r="J76" s="24">
        <v>41292</v>
      </c>
      <c r="K76" s="110">
        <v>41102</v>
      </c>
      <c r="L76" s="1"/>
      <c r="M76" s="1"/>
    </row>
    <row r="77" spans="1:13" x14ac:dyDescent="0.35">
      <c r="A77" s="83" t="s">
        <v>244</v>
      </c>
      <c r="B77" s="9" t="s">
        <v>114</v>
      </c>
      <c r="C77" s="6">
        <v>333000</v>
      </c>
      <c r="D77" s="168">
        <v>1</v>
      </c>
      <c r="E77" s="96">
        <v>148</v>
      </c>
      <c r="F77" s="7">
        <v>8221000</v>
      </c>
      <c r="G77" s="1"/>
      <c r="H77" s="39" t="s">
        <v>247</v>
      </c>
      <c r="I77" s="29" t="s">
        <v>45</v>
      </c>
      <c r="J77" s="24">
        <v>41304</v>
      </c>
      <c r="K77" s="110">
        <v>41037</v>
      </c>
      <c r="L77" s="1"/>
      <c r="M77" s="1"/>
    </row>
    <row r="78" spans="1:13" x14ac:dyDescent="0.35">
      <c r="A78" s="83" t="s">
        <v>258</v>
      </c>
      <c r="B78" s="9" t="s">
        <v>114</v>
      </c>
      <c r="C78" s="6">
        <v>1350000</v>
      </c>
      <c r="D78" s="168">
        <v>2</v>
      </c>
      <c r="E78" s="96">
        <v>306</v>
      </c>
      <c r="F78" s="7">
        <v>2700000</v>
      </c>
      <c r="G78" s="1"/>
      <c r="H78" s="39" t="s">
        <v>60</v>
      </c>
      <c r="I78" s="29" t="s">
        <v>60</v>
      </c>
      <c r="J78" s="24">
        <v>41325</v>
      </c>
      <c r="K78" s="110">
        <v>41135</v>
      </c>
      <c r="L78" s="1"/>
      <c r="M78" s="1"/>
    </row>
    <row r="79" spans="1:13" x14ac:dyDescent="0.35">
      <c r="A79" s="83" t="s">
        <v>267</v>
      </c>
      <c r="B79" s="9" t="s">
        <v>114</v>
      </c>
      <c r="C79" s="6">
        <v>112500</v>
      </c>
      <c r="D79" s="158">
        <v>1</v>
      </c>
      <c r="E79" s="96">
        <v>50</v>
      </c>
      <c r="F79" s="7">
        <v>370000</v>
      </c>
      <c r="G79" s="1"/>
      <c r="H79" s="39" t="s">
        <v>139</v>
      </c>
      <c r="I79" s="29" t="s">
        <v>45</v>
      </c>
      <c r="J79" s="24">
        <v>41340</v>
      </c>
      <c r="K79" s="110">
        <v>41191</v>
      </c>
      <c r="L79" s="1"/>
      <c r="M79" s="1"/>
    </row>
    <row r="80" spans="1:13" x14ac:dyDescent="0.35">
      <c r="A80" s="83" t="s">
        <v>248</v>
      </c>
      <c r="B80" s="9" t="s">
        <v>114</v>
      </c>
      <c r="C80" s="6">
        <v>1147500</v>
      </c>
      <c r="D80" s="164">
        <v>2</v>
      </c>
      <c r="E80" s="96">
        <v>255</v>
      </c>
      <c r="F80" s="7">
        <v>7140000</v>
      </c>
      <c r="G80" s="1" t="s">
        <v>249</v>
      </c>
      <c r="H80" s="39" t="s">
        <v>71</v>
      </c>
      <c r="I80" s="29" t="s">
        <v>49</v>
      </c>
      <c r="J80" s="24">
        <v>41383</v>
      </c>
      <c r="K80" s="110">
        <v>41072</v>
      </c>
      <c r="L80" s="1"/>
      <c r="M80" s="1"/>
    </row>
    <row r="81" spans="1:13" x14ac:dyDescent="0.35">
      <c r="A81" s="83" t="s">
        <v>259</v>
      </c>
      <c r="B81" s="9" t="s">
        <v>114</v>
      </c>
      <c r="C81" s="6">
        <v>1287000</v>
      </c>
      <c r="D81" s="164">
        <v>2</v>
      </c>
      <c r="E81" s="96">
        <v>286</v>
      </c>
      <c r="F81" s="7">
        <v>3500000</v>
      </c>
      <c r="G81" s="1"/>
      <c r="H81" s="39" t="s">
        <v>261</v>
      </c>
      <c r="I81" s="29" t="s">
        <v>262</v>
      </c>
      <c r="J81" s="24">
        <v>41432</v>
      </c>
      <c r="K81" s="110">
        <v>41135</v>
      </c>
      <c r="L81" s="1"/>
      <c r="M81" s="1"/>
    </row>
    <row r="82" spans="1:13" x14ac:dyDescent="0.35">
      <c r="A82" s="83" t="s">
        <v>268</v>
      </c>
      <c r="B82" s="9" t="s">
        <v>114</v>
      </c>
      <c r="C82" s="6">
        <v>1134000</v>
      </c>
      <c r="D82" s="164">
        <v>2</v>
      </c>
      <c r="E82" s="96">
        <v>252</v>
      </c>
      <c r="F82" s="7">
        <v>2500000</v>
      </c>
      <c r="G82" s="1"/>
      <c r="H82" s="39" t="s">
        <v>273</v>
      </c>
      <c r="I82" s="29" t="s">
        <v>45</v>
      </c>
      <c r="J82" s="24">
        <v>41482</v>
      </c>
      <c r="K82" s="110">
        <v>41191</v>
      </c>
      <c r="L82" s="1"/>
      <c r="M82" s="1"/>
    </row>
    <row r="83" spans="1:13" x14ac:dyDescent="0.35">
      <c r="A83" s="83" t="s">
        <v>236</v>
      </c>
      <c r="B83" s="9" t="s">
        <v>114</v>
      </c>
      <c r="C83" s="7">
        <v>1350000</v>
      </c>
      <c r="D83" s="164">
        <v>2</v>
      </c>
      <c r="E83" s="96">
        <v>300</v>
      </c>
      <c r="F83" s="7">
        <v>1350000</v>
      </c>
      <c r="G83" s="1"/>
      <c r="H83" s="39" t="s">
        <v>238</v>
      </c>
      <c r="I83" s="29" t="s">
        <v>230</v>
      </c>
      <c r="J83" s="24">
        <v>41480</v>
      </c>
      <c r="K83" s="110" t="s">
        <v>239</v>
      </c>
      <c r="L83" s="1"/>
      <c r="M83" s="1"/>
    </row>
    <row r="84" spans="1:13" x14ac:dyDescent="0.35">
      <c r="A84" s="83" t="s">
        <v>269</v>
      </c>
      <c r="B84" s="9" t="s">
        <v>114</v>
      </c>
      <c r="C84" s="6">
        <v>506250</v>
      </c>
      <c r="D84" s="164">
        <v>1</v>
      </c>
      <c r="E84" s="96">
        <v>225</v>
      </c>
      <c r="F84" s="7">
        <v>4250000</v>
      </c>
      <c r="G84" s="1"/>
      <c r="H84" s="39" t="s">
        <v>285</v>
      </c>
      <c r="I84" s="29" t="s">
        <v>67</v>
      </c>
      <c r="J84" s="24">
        <v>41599</v>
      </c>
      <c r="K84" s="110">
        <v>41191</v>
      </c>
      <c r="L84" s="1"/>
      <c r="M84" s="1"/>
    </row>
    <row r="85" spans="1:13" s="20" customFormat="1" x14ac:dyDescent="0.35">
      <c r="A85" s="120" t="s">
        <v>284</v>
      </c>
      <c r="B85" s="23"/>
      <c r="C85" s="121">
        <f>SUM(C3:C84)</f>
        <v>123946800</v>
      </c>
      <c r="D85" s="159"/>
      <c r="E85" s="122">
        <f>SUM(E3:E84)</f>
        <v>31162</v>
      </c>
      <c r="F85" s="121">
        <f>SUM(F3:F84)</f>
        <v>2069632339</v>
      </c>
      <c r="G85" s="123"/>
      <c r="H85" s="124"/>
      <c r="I85" s="125"/>
      <c r="J85" s="126"/>
      <c r="K85" s="127"/>
      <c r="L85" s="123"/>
      <c r="M85" s="123"/>
    </row>
    <row r="86" spans="1:13" x14ac:dyDescent="0.35">
      <c r="A86" s="68"/>
      <c r="B86" s="68"/>
      <c r="C86" s="68"/>
      <c r="D86" s="160"/>
      <c r="E86" s="98"/>
      <c r="F86" s="68"/>
      <c r="G86" s="68"/>
      <c r="H86" s="68"/>
      <c r="I86" s="119"/>
      <c r="J86" s="68"/>
      <c r="K86" s="68"/>
      <c r="L86" s="68"/>
      <c r="M86" s="68"/>
    </row>
    <row r="87" spans="1:13" ht="15" thickBot="1" x14ac:dyDescent="0.4">
      <c r="A87" s="23" t="s">
        <v>150</v>
      </c>
    </row>
    <row r="88" spans="1:13" ht="26.5" x14ac:dyDescent="0.35">
      <c r="A88" s="74" t="s">
        <v>0</v>
      </c>
      <c r="B88" s="74" t="s">
        <v>113</v>
      </c>
      <c r="C88" s="75" t="s">
        <v>6</v>
      </c>
      <c r="D88" s="161"/>
      <c r="E88" s="112" t="s">
        <v>1</v>
      </c>
      <c r="F88" s="75" t="s">
        <v>2</v>
      </c>
      <c r="G88" s="74" t="s">
        <v>3</v>
      </c>
      <c r="H88" s="74" t="s">
        <v>4</v>
      </c>
      <c r="I88" s="74" t="s">
        <v>5</v>
      </c>
      <c r="J88" s="75" t="s">
        <v>122</v>
      </c>
      <c r="K88" s="76" t="s">
        <v>149</v>
      </c>
      <c r="L88" s="77" t="s">
        <v>116</v>
      </c>
      <c r="M88" s="77" t="s">
        <v>117</v>
      </c>
    </row>
    <row r="89" spans="1:13" x14ac:dyDescent="0.35">
      <c r="A89" s="1" t="s">
        <v>148</v>
      </c>
      <c r="B89" s="9" t="s">
        <v>114</v>
      </c>
      <c r="C89" s="3">
        <v>221000</v>
      </c>
      <c r="D89" s="157"/>
      <c r="E89" s="93">
        <v>170</v>
      </c>
      <c r="F89" s="5">
        <v>10329000</v>
      </c>
      <c r="G89" s="1" t="s">
        <v>131</v>
      </c>
      <c r="H89" s="1" t="s">
        <v>84</v>
      </c>
      <c r="I89" s="88" t="s">
        <v>18</v>
      </c>
      <c r="J89" s="24"/>
      <c r="K89" s="110">
        <v>39617</v>
      </c>
      <c r="L89" s="7">
        <v>3204880</v>
      </c>
      <c r="M89" s="6">
        <v>2983880</v>
      </c>
    </row>
    <row r="90" spans="1:13" x14ac:dyDescent="0.35">
      <c r="A90" s="1" t="s">
        <v>138</v>
      </c>
      <c r="B90" s="9" t="s">
        <v>114</v>
      </c>
      <c r="C90" s="3">
        <v>183000</v>
      </c>
      <c r="D90" s="157"/>
      <c r="E90" s="93">
        <v>141</v>
      </c>
      <c r="F90" s="5">
        <v>2877000</v>
      </c>
      <c r="G90" s="1" t="s">
        <v>47</v>
      </c>
      <c r="H90" s="1" t="s">
        <v>139</v>
      </c>
      <c r="I90" s="88" t="s">
        <v>45</v>
      </c>
      <c r="J90" s="24"/>
      <c r="K90" s="110">
        <v>40064</v>
      </c>
      <c r="L90" s="7">
        <v>967613</v>
      </c>
      <c r="M90" s="6">
        <v>784613</v>
      </c>
    </row>
    <row r="91" spans="1:13" s="15" customFormat="1" x14ac:dyDescent="0.35">
      <c r="A91" s="9" t="s">
        <v>140</v>
      </c>
      <c r="B91" s="9" t="s">
        <v>114</v>
      </c>
      <c r="C91" s="13">
        <v>56100</v>
      </c>
      <c r="D91" s="158"/>
      <c r="E91" s="94">
        <v>51</v>
      </c>
      <c r="F91" s="10">
        <v>200000</v>
      </c>
      <c r="G91" s="9" t="s">
        <v>141</v>
      </c>
      <c r="H91" s="9" t="s">
        <v>55</v>
      </c>
      <c r="I91" s="89" t="s">
        <v>49</v>
      </c>
      <c r="J91" s="26"/>
      <c r="K91" s="111">
        <v>40190</v>
      </c>
      <c r="L91" s="14">
        <v>349988</v>
      </c>
      <c r="M91" s="11">
        <v>293888</v>
      </c>
    </row>
    <row r="92" spans="1:13" s="15" customFormat="1" x14ac:dyDescent="0.35">
      <c r="A92" s="9" t="s">
        <v>144</v>
      </c>
      <c r="B92" s="9" t="s">
        <v>114</v>
      </c>
      <c r="C92" s="13">
        <v>71500</v>
      </c>
      <c r="D92" s="158"/>
      <c r="E92" s="94">
        <v>55</v>
      </c>
      <c r="F92" s="10">
        <v>10000000</v>
      </c>
      <c r="G92" s="9" t="s">
        <v>47</v>
      </c>
      <c r="H92" s="9" t="s">
        <v>60</v>
      </c>
      <c r="I92" s="89" t="s">
        <v>60</v>
      </c>
      <c r="J92" s="26"/>
      <c r="K92" s="111">
        <v>40374</v>
      </c>
      <c r="L92" s="14">
        <v>377438</v>
      </c>
      <c r="M92" s="11">
        <v>305938</v>
      </c>
    </row>
    <row r="93" spans="1:13" x14ac:dyDescent="0.35">
      <c r="A93" s="1" t="s">
        <v>170</v>
      </c>
      <c r="B93" s="9" t="s">
        <v>114</v>
      </c>
      <c r="C93" s="3">
        <v>528750</v>
      </c>
      <c r="D93" s="157"/>
      <c r="E93" s="96">
        <v>235</v>
      </c>
      <c r="F93" s="6">
        <v>4200000</v>
      </c>
      <c r="G93" s="1"/>
      <c r="H93" s="1" t="s">
        <v>60</v>
      </c>
      <c r="I93" s="88" t="s">
        <v>60</v>
      </c>
      <c r="J93" s="1"/>
      <c r="K93" s="110">
        <v>40645</v>
      </c>
      <c r="L93" s="1"/>
      <c r="M93" s="1"/>
    </row>
    <row r="94" spans="1:13" x14ac:dyDescent="0.35">
      <c r="A94" s="1" t="s">
        <v>179</v>
      </c>
      <c r="B94" s="9" t="s">
        <v>114</v>
      </c>
      <c r="C94" s="3">
        <v>3105000</v>
      </c>
      <c r="D94" s="157"/>
      <c r="E94" s="96">
        <v>460</v>
      </c>
      <c r="F94" s="6">
        <v>16000000</v>
      </c>
      <c r="G94" s="1" t="s">
        <v>180</v>
      </c>
      <c r="H94" s="1" t="s">
        <v>60</v>
      </c>
      <c r="I94" s="88" t="s">
        <v>60</v>
      </c>
      <c r="J94" s="1"/>
      <c r="K94" s="110">
        <v>40676</v>
      </c>
      <c r="L94" s="1"/>
      <c r="M94" s="1"/>
    </row>
    <row r="95" spans="1:13" x14ac:dyDescent="0.35">
      <c r="A95" s="31" t="s">
        <v>181</v>
      </c>
      <c r="B95" s="9" t="s">
        <v>114</v>
      </c>
      <c r="C95" s="32">
        <v>6243750</v>
      </c>
      <c r="D95" s="162"/>
      <c r="E95" s="97">
        <v>805</v>
      </c>
      <c r="F95" s="38">
        <v>12487500</v>
      </c>
      <c r="G95" s="1"/>
      <c r="H95" s="39" t="s">
        <v>60</v>
      </c>
      <c r="I95" s="29" t="s">
        <v>60</v>
      </c>
      <c r="J95" s="1"/>
      <c r="K95" s="110">
        <v>40708</v>
      </c>
      <c r="L95" s="1"/>
      <c r="M95" s="1"/>
    </row>
    <row r="96" spans="1:13" x14ac:dyDescent="0.35">
      <c r="A96" s="29" t="s">
        <v>205</v>
      </c>
      <c r="B96" s="9" t="s">
        <v>114</v>
      </c>
      <c r="C96" s="33">
        <v>1332000</v>
      </c>
      <c r="D96" s="163"/>
      <c r="E96" s="95">
        <v>296</v>
      </c>
      <c r="F96" s="37">
        <v>30879000</v>
      </c>
      <c r="G96" s="9" t="s">
        <v>206</v>
      </c>
      <c r="H96" s="39" t="s">
        <v>207</v>
      </c>
      <c r="I96" s="29" t="s">
        <v>207</v>
      </c>
      <c r="J96" s="1"/>
      <c r="K96" s="110">
        <v>40738</v>
      </c>
      <c r="L96" s="1"/>
      <c r="M96" s="1"/>
    </row>
    <row r="97" spans="1:13" ht="26.5" x14ac:dyDescent="0.35">
      <c r="A97" s="83" t="s">
        <v>218</v>
      </c>
      <c r="B97" s="9" t="s">
        <v>114</v>
      </c>
      <c r="C97" s="7">
        <v>454500</v>
      </c>
      <c r="D97" s="164"/>
      <c r="E97" s="96">
        <v>202</v>
      </c>
      <c r="F97" s="7">
        <v>3900000</v>
      </c>
      <c r="G97" s="1"/>
      <c r="H97" s="1" t="s">
        <v>219</v>
      </c>
      <c r="I97" s="88" t="s">
        <v>220</v>
      </c>
      <c r="J97" s="1"/>
      <c r="K97" s="110">
        <v>40856</v>
      </c>
      <c r="L97" s="1"/>
      <c r="M97" s="1"/>
    </row>
    <row r="98" spans="1:13" x14ac:dyDescent="0.35">
      <c r="A98" s="83" t="s">
        <v>224</v>
      </c>
      <c r="B98" s="9" t="s">
        <v>114</v>
      </c>
      <c r="C98" s="7">
        <v>299250</v>
      </c>
      <c r="D98" s="164"/>
      <c r="E98" s="96">
        <v>133</v>
      </c>
      <c r="F98" s="7">
        <v>16550000</v>
      </c>
      <c r="G98" s="9"/>
      <c r="H98" s="39" t="s">
        <v>60</v>
      </c>
      <c r="I98" s="29" t="s">
        <v>60</v>
      </c>
      <c r="J98" s="1"/>
      <c r="K98" s="110">
        <v>40925</v>
      </c>
      <c r="L98" s="1"/>
      <c r="M98" s="1"/>
    </row>
    <row r="99" spans="1:13" ht="26.5" x14ac:dyDescent="0.35">
      <c r="A99" s="83" t="s">
        <v>227</v>
      </c>
      <c r="B99" s="9" t="s">
        <v>114</v>
      </c>
      <c r="C99" s="7">
        <v>1651500</v>
      </c>
      <c r="D99" s="164"/>
      <c r="E99" s="96">
        <v>367</v>
      </c>
      <c r="F99" s="7">
        <v>12875000</v>
      </c>
      <c r="G99" s="9"/>
      <c r="H99" s="39" t="s">
        <v>60</v>
      </c>
      <c r="I99" s="29" t="s">
        <v>60</v>
      </c>
      <c r="J99" s="1"/>
      <c r="K99" s="110">
        <v>40925</v>
      </c>
      <c r="L99" s="1"/>
      <c r="M99" s="1"/>
    </row>
    <row r="100" spans="1:13" x14ac:dyDescent="0.35">
      <c r="A100" s="83" t="s">
        <v>234</v>
      </c>
      <c r="B100" s="9" t="s">
        <v>114</v>
      </c>
      <c r="C100" s="7">
        <v>1161000</v>
      </c>
      <c r="D100" s="164"/>
      <c r="E100" s="96"/>
      <c r="F100" s="7">
        <v>5974880</v>
      </c>
      <c r="G100" s="1" t="s">
        <v>235</v>
      </c>
      <c r="H100" s="39" t="s">
        <v>163</v>
      </c>
      <c r="I100" s="29" t="s">
        <v>49</v>
      </c>
      <c r="J100" s="1"/>
      <c r="K100" s="110">
        <v>40953</v>
      </c>
      <c r="L100" s="1"/>
      <c r="M100" s="1"/>
    </row>
    <row r="101" spans="1:13" x14ac:dyDescent="0.35">
      <c r="A101" s="83" t="s">
        <v>237</v>
      </c>
      <c r="B101" s="9" t="s">
        <v>114</v>
      </c>
      <c r="C101" s="7">
        <v>450000</v>
      </c>
      <c r="D101" s="164"/>
      <c r="E101" s="96">
        <v>200</v>
      </c>
      <c r="F101" s="7">
        <v>450000</v>
      </c>
      <c r="G101" s="1"/>
      <c r="H101" s="39" t="s">
        <v>60</v>
      </c>
      <c r="I101" s="29" t="s">
        <v>60</v>
      </c>
      <c r="J101" s="1"/>
      <c r="K101" s="110" t="s">
        <v>239</v>
      </c>
      <c r="L101" s="1"/>
      <c r="M101" s="1"/>
    </row>
    <row r="102" spans="1:13" x14ac:dyDescent="0.35">
      <c r="A102" s="83" t="s">
        <v>240</v>
      </c>
      <c r="B102" s="9" t="s">
        <v>114</v>
      </c>
      <c r="C102" s="6">
        <v>225000</v>
      </c>
      <c r="D102" s="164"/>
      <c r="E102" s="96">
        <v>100</v>
      </c>
      <c r="F102" s="7">
        <v>950000</v>
      </c>
      <c r="G102" s="1"/>
      <c r="H102" s="39" t="s">
        <v>156</v>
      </c>
      <c r="I102" s="29" t="s">
        <v>157</v>
      </c>
      <c r="J102" s="1"/>
      <c r="K102" s="110">
        <v>41009</v>
      </c>
      <c r="L102" s="1"/>
      <c r="M102" s="1"/>
    </row>
    <row r="103" spans="1:13" x14ac:dyDescent="0.35">
      <c r="A103" s="83" t="s">
        <v>241</v>
      </c>
      <c r="B103" s="9" t="s">
        <v>114</v>
      </c>
      <c r="C103" s="6">
        <v>351000</v>
      </c>
      <c r="D103" s="164"/>
      <c r="E103" s="96">
        <v>156</v>
      </c>
      <c r="F103" s="7">
        <v>1682000</v>
      </c>
      <c r="G103" s="1"/>
      <c r="H103" s="39" t="s">
        <v>245</v>
      </c>
      <c r="I103" s="29" t="s">
        <v>10</v>
      </c>
      <c r="J103" s="1"/>
      <c r="K103" s="110">
        <v>41009</v>
      </c>
      <c r="L103" s="1"/>
      <c r="M103" s="1"/>
    </row>
    <row r="104" spans="1:13" x14ac:dyDescent="0.35">
      <c r="A104" s="83" t="s">
        <v>251</v>
      </c>
      <c r="B104" s="9" t="s">
        <v>114</v>
      </c>
      <c r="C104" s="6">
        <v>1462500</v>
      </c>
      <c r="D104" s="164"/>
      <c r="E104" s="96">
        <v>325</v>
      </c>
      <c r="F104" s="7">
        <v>7250000</v>
      </c>
      <c r="G104" s="1"/>
      <c r="H104" s="39" t="s">
        <v>255</v>
      </c>
      <c r="I104" s="29" t="s">
        <v>230</v>
      </c>
      <c r="J104" s="1"/>
      <c r="K104" s="110">
        <v>41102</v>
      </c>
      <c r="L104" s="1"/>
      <c r="M104" s="1"/>
    </row>
    <row r="105" spans="1:13" x14ac:dyDescent="0.35">
      <c r="A105" s="83" t="s">
        <v>252</v>
      </c>
      <c r="B105" s="9" t="s">
        <v>114</v>
      </c>
      <c r="C105" s="6">
        <v>423000</v>
      </c>
      <c r="D105" s="164"/>
      <c r="E105" s="96">
        <v>188</v>
      </c>
      <c r="F105" s="7">
        <v>2250000</v>
      </c>
      <c r="G105" s="1"/>
      <c r="H105" s="39" t="s">
        <v>55</v>
      </c>
      <c r="I105" s="29" t="s">
        <v>49</v>
      </c>
      <c r="J105" s="1"/>
      <c r="K105" s="110">
        <v>41102</v>
      </c>
      <c r="L105" s="1"/>
      <c r="M105" s="1"/>
    </row>
    <row r="106" spans="1:13" x14ac:dyDescent="0.35">
      <c r="A106" s="83" t="s">
        <v>253</v>
      </c>
      <c r="B106" s="9" t="s">
        <v>114</v>
      </c>
      <c r="C106" s="6">
        <v>506250</v>
      </c>
      <c r="D106" s="164"/>
      <c r="E106" s="96">
        <v>225</v>
      </c>
      <c r="F106" s="7">
        <v>14000000</v>
      </c>
      <c r="G106" s="1"/>
      <c r="H106" s="39" t="s">
        <v>203</v>
      </c>
      <c r="I106" s="29" t="s">
        <v>67</v>
      </c>
      <c r="J106" s="1"/>
      <c r="K106" s="110">
        <v>41102</v>
      </c>
      <c r="L106" s="1"/>
      <c r="M106" s="1"/>
    </row>
    <row r="107" spans="1:13" ht="26.5" x14ac:dyDescent="0.35">
      <c r="A107" s="83" t="s">
        <v>260</v>
      </c>
      <c r="B107" s="9" t="s">
        <v>114</v>
      </c>
      <c r="C107" s="6">
        <v>411750</v>
      </c>
      <c r="D107" s="164"/>
      <c r="E107" s="96">
        <v>183</v>
      </c>
      <c r="F107" s="7">
        <v>11525000</v>
      </c>
      <c r="G107" s="1"/>
      <c r="H107" s="39" t="s">
        <v>60</v>
      </c>
      <c r="I107" s="29" t="s">
        <v>60</v>
      </c>
      <c r="J107" s="1"/>
      <c r="K107" s="110">
        <v>41135</v>
      </c>
      <c r="L107" s="1"/>
      <c r="M107" s="1"/>
    </row>
    <row r="108" spans="1:13" x14ac:dyDescent="0.35">
      <c r="A108" s="83" t="s">
        <v>264</v>
      </c>
      <c r="B108" s="9" t="s">
        <v>114</v>
      </c>
      <c r="C108" s="6">
        <v>459000</v>
      </c>
      <c r="D108" s="164"/>
      <c r="E108" s="96">
        <v>204</v>
      </c>
      <c r="F108" s="7">
        <v>1952500</v>
      </c>
      <c r="G108" s="1"/>
      <c r="H108" s="39" t="s">
        <v>60</v>
      </c>
      <c r="I108" s="29" t="s">
        <v>60</v>
      </c>
      <c r="J108" s="1"/>
      <c r="K108" s="110">
        <v>41165</v>
      </c>
      <c r="L108" s="1"/>
      <c r="M108" s="1"/>
    </row>
    <row r="109" spans="1:13" x14ac:dyDescent="0.35">
      <c r="A109" s="83" t="s">
        <v>270</v>
      </c>
      <c r="B109" s="9" t="s">
        <v>114</v>
      </c>
      <c r="C109" s="6">
        <v>333000</v>
      </c>
      <c r="D109" s="164"/>
      <c r="E109" s="96">
        <v>148</v>
      </c>
      <c r="F109" s="7">
        <v>666000</v>
      </c>
      <c r="G109" s="1"/>
      <c r="H109" s="39" t="s">
        <v>274</v>
      </c>
      <c r="I109" s="29" t="s">
        <v>45</v>
      </c>
      <c r="J109" s="1"/>
      <c r="K109" s="110">
        <v>41228</v>
      </c>
      <c r="L109" s="1"/>
      <c r="M109" s="1"/>
    </row>
    <row r="110" spans="1:13" x14ac:dyDescent="0.35">
      <c r="A110" s="83" t="s">
        <v>272</v>
      </c>
      <c r="B110" s="9" t="s">
        <v>114</v>
      </c>
      <c r="C110" s="6">
        <v>6444000</v>
      </c>
      <c r="D110" s="164"/>
      <c r="E110" s="96">
        <v>716</v>
      </c>
      <c r="F110" s="7">
        <v>13250000</v>
      </c>
      <c r="G110" s="1"/>
      <c r="H110" s="39" t="s">
        <v>275</v>
      </c>
      <c r="I110" s="29" t="s">
        <v>67</v>
      </c>
      <c r="J110" s="1"/>
      <c r="K110" s="110">
        <v>41254</v>
      </c>
      <c r="L110" s="1"/>
      <c r="M110" s="1"/>
    </row>
    <row r="111" spans="1:13" x14ac:dyDescent="0.35">
      <c r="A111" s="83" t="s">
        <v>282</v>
      </c>
      <c r="B111" s="9" t="s">
        <v>114</v>
      </c>
      <c r="C111" s="6">
        <v>198000</v>
      </c>
      <c r="D111" s="164"/>
      <c r="E111" s="169">
        <v>88</v>
      </c>
      <c r="F111" s="7">
        <v>600000</v>
      </c>
      <c r="G111" s="1"/>
      <c r="H111" s="39" t="s">
        <v>98</v>
      </c>
      <c r="I111" s="29" t="s">
        <v>49</v>
      </c>
      <c r="J111" s="1"/>
      <c r="K111" s="110">
        <v>41466</v>
      </c>
      <c r="L111" s="1"/>
      <c r="M111" s="1"/>
    </row>
    <row r="112" spans="1:13" x14ac:dyDescent="0.35">
      <c r="A112" s="83" t="s">
        <v>283</v>
      </c>
      <c r="B112" s="9" t="s">
        <v>114</v>
      </c>
      <c r="C112" s="6">
        <v>137250</v>
      </c>
      <c r="D112" s="164"/>
      <c r="E112" s="96">
        <v>61</v>
      </c>
      <c r="F112" s="7">
        <v>1420000</v>
      </c>
      <c r="G112" s="1"/>
      <c r="H112" s="39" t="s">
        <v>238</v>
      </c>
      <c r="I112" s="29" t="s">
        <v>230</v>
      </c>
      <c r="J112" s="1"/>
      <c r="K112" s="110">
        <v>41436</v>
      </c>
      <c r="L112" s="1"/>
      <c r="M112" s="1"/>
    </row>
    <row r="113" spans="1:13" x14ac:dyDescent="0.35">
      <c r="A113" s="85"/>
      <c r="B113" s="72"/>
      <c r="C113" s="69"/>
      <c r="D113" s="160"/>
      <c r="E113" s="98"/>
      <c r="F113" s="71"/>
      <c r="G113" s="68"/>
      <c r="H113" s="116"/>
      <c r="I113" s="117"/>
      <c r="J113" s="68"/>
      <c r="K113" s="118"/>
      <c r="L113" s="68"/>
      <c r="M113" s="68"/>
    </row>
    <row r="114" spans="1:13" x14ac:dyDescent="0.35">
      <c r="A114" s="85"/>
      <c r="B114" s="72"/>
      <c r="C114" s="69"/>
      <c r="D114" s="160"/>
      <c r="E114" s="98"/>
      <c r="F114" s="71"/>
      <c r="G114" s="68"/>
      <c r="H114" s="116"/>
      <c r="I114" s="117"/>
      <c r="J114" s="68"/>
      <c r="K114" s="118"/>
      <c r="L114" s="68"/>
      <c r="M114" s="68"/>
    </row>
    <row r="115" spans="1:13" ht="15" thickBot="1" x14ac:dyDescent="0.4">
      <c r="A115" s="23" t="s">
        <v>204</v>
      </c>
    </row>
    <row r="116" spans="1:13" ht="27" thickBot="1" x14ac:dyDescent="0.4">
      <c r="A116" s="16" t="s">
        <v>0</v>
      </c>
      <c r="B116" s="16" t="s">
        <v>113</v>
      </c>
      <c r="C116" s="17" t="s">
        <v>6</v>
      </c>
      <c r="D116" s="155"/>
      <c r="E116" s="91" t="s">
        <v>1</v>
      </c>
      <c r="F116" s="17" t="s">
        <v>2</v>
      </c>
      <c r="G116" s="16" t="s">
        <v>3</v>
      </c>
      <c r="H116" s="16" t="s">
        <v>4</v>
      </c>
      <c r="I116" s="16" t="s">
        <v>5</v>
      </c>
      <c r="J116" s="17" t="s">
        <v>122</v>
      </c>
      <c r="K116" s="4" t="s">
        <v>149</v>
      </c>
      <c r="L116" s="19" t="s">
        <v>116</v>
      </c>
      <c r="M116" s="19" t="s">
        <v>117</v>
      </c>
    </row>
    <row r="117" spans="1:13" x14ac:dyDescent="0.35">
      <c r="A117" s="9" t="s">
        <v>68</v>
      </c>
      <c r="B117" s="9" t="s">
        <v>114</v>
      </c>
      <c r="C117" s="13">
        <v>1500000</v>
      </c>
      <c r="D117" s="158"/>
      <c r="E117" s="94">
        <v>1000</v>
      </c>
      <c r="F117" s="13">
        <v>372000000</v>
      </c>
      <c r="G117" s="9" t="s">
        <v>23</v>
      </c>
      <c r="H117" s="9" t="s">
        <v>60</v>
      </c>
      <c r="I117" s="89" t="s">
        <v>60</v>
      </c>
      <c r="J117" s="53" t="s">
        <v>183</v>
      </c>
      <c r="K117" s="26">
        <v>39008</v>
      </c>
      <c r="L117" s="1"/>
      <c r="M117" s="1"/>
    </row>
    <row r="118" spans="1:13" x14ac:dyDescent="0.35">
      <c r="A118" s="9" t="s">
        <v>184</v>
      </c>
      <c r="B118" s="9" t="s">
        <v>114</v>
      </c>
      <c r="C118" s="13">
        <v>1422000</v>
      </c>
      <c r="D118" s="158"/>
      <c r="E118" s="94">
        <v>948</v>
      </c>
      <c r="F118" s="13">
        <v>266200000</v>
      </c>
      <c r="G118" s="9" t="s">
        <v>12</v>
      </c>
      <c r="H118" s="9" t="s">
        <v>185</v>
      </c>
      <c r="I118" s="89" t="s">
        <v>74</v>
      </c>
      <c r="J118" s="53" t="s">
        <v>183</v>
      </c>
      <c r="K118" s="26">
        <v>39184</v>
      </c>
      <c r="L118" s="1"/>
      <c r="M118" s="1"/>
    </row>
    <row r="119" spans="1:13" x14ac:dyDescent="0.35">
      <c r="A119" s="9" t="s">
        <v>186</v>
      </c>
      <c r="B119" s="9" t="s">
        <v>114</v>
      </c>
      <c r="C119" s="13">
        <v>335400</v>
      </c>
      <c r="D119" s="158"/>
      <c r="E119" s="94">
        <v>266</v>
      </c>
      <c r="F119" s="13">
        <v>18000000</v>
      </c>
      <c r="G119" s="9" t="s">
        <v>8</v>
      </c>
      <c r="H119" s="9" t="s">
        <v>187</v>
      </c>
      <c r="I119" s="89" t="s">
        <v>75</v>
      </c>
      <c r="J119" s="53" t="s">
        <v>183</v>
      </c>
      <c r="K119" s="26">
        <v>39239</v>
      </c>
      <c r="L119" s="1"/>
      <c r="M119" s="1"/>
    </row>
    <row r="120" spans="1:13" x14ac:dyDescent="0.35">
      <c r="A120" s="9" t="s">
        <v>188</v>
      </c>
      <c r="B120" s="9" t="s">
        <v>114</v>
      </c>
      <c r="C120" s="13">
        <v>558600</v>
      </c>
      <c r="D120" s="158"/>
      <c r="E120" s="94">
        <v>399</v>
      </c>
      <c r="F120" s="13">
        <v>120200000</v>
      </c>
      <c r="G120" s="9" t="s">
        <v>189</v>
      </c>
      <c r="H120" s="9" t="s">
        <v>190</v>
      </c>
      <c r="I120" s="89" t="s">
        <v>49</v>
      </c>
      <c r="J120" s="53" t="s">
        <v>183</v>
      </c>
      <c r="K120" s="26">
        <v>39316</v>
      </c>
      <c r="L120" s="1"/>
      <c r="M120" s="1"/>
    </row>
    <row r="121" spans="1:13" x14ac:dyDescent="0.35">
      <c r="A121" s="9" t="s">
        <v>191</v>
      </c>
      <c r="B121" s="9" t="s">
        <v>114</v>
      </c>
      <c r="C121" s="13">
        <v>762000</v>
      </c>
      <c r="D121" s="158"/>
      <c r="E121" s="94">
        <v>508</v>
      </c>
      <c r="F121" s="13">
        <v>24936875</v>
      </c>
      <c r="G121" s="9" t="s">
        <v>23</v>
      </c>
      <c r="H121" s="9" t="s">
        <v>80</v>
      </c>
      <c r="I121" s="89" t="s">
        <v>42</v>
      </c>
      <c r="J121" s="53" t="s">
        <v>183</v>
      </c>
      <c r="K121" s="26">
        <v>39463</v>
      </c>
      <c r="L121" s="1"/>
      <c r="M121" s="1"/>
    </row>
    <row r="122" spans="1:13" x14ac:dyDescent="0.35">
      <c r="A122" s="9" t="s">
        <v>192</v>
      </c>
      <c r="B122" s="9" t="s">
        <v>114</v>
      </c>
      <c r="C122" s="13">
        <v>208000</v>
      </c>
      <c r="D122" s="158"/>
      <c r="E122" s="94">
        <v>160</v>
      </c>
      <c r="F122" s="13">
        <v>10000000</v>
      </c>
      <c r="G122" s="9" t="s">
        <v>91</v>
      </c>
      <c r="H122" s="9" t="s">
        <v>193</v>
      </c>
      <c r="I122" s="89" t="s">
        <v>49</v>
      </c>
      <c r="J122" s="53" t="s">
        <v>183</v>
      </c>
      <c r="K122" s="26">
        <v>39700</v>
      </c>
      <c r="L122" s="1"/>
      <c r="M122" s="1"/>
    </row>
    <row r="123" spans="1:13" x14ac:dyDescent="0.35">
      <c r="A123" s="9" t="s">
        <v>194</v>
      </c>
      <c r="B123" s="9" t="s">
        <v>114</v>
      </c>
      <c r="C123" s="13">
        <v>128700</v>
      </c>
      <c r="D123" s="158"/>
      <c r="E123" s="94">
        <v>99</v>
      </c>
      <c r="F123" s="13">
        <v>17000000</v>
      </c>
      <c r="G123" s="9" t="s">
        <v>95</v>
      </c>
      <c r="H123" s="9" t="s">
        <v>151</v>
      </c>
      <c r="I123" s="89" t="s">
        <v>49</v>
      </c>
      <c r="J123" s="53" t="s">
        <v>183</v>
      </c>
      <c r="K123" s="26">
        <v>39764</v>
      </c>
      <c r="L123" s="1"/>
      <c r="M123" s="1"/>
    </row>
    <row r="124" spans="1:13" x14ac:dyDescent="0.35">
      <c r="A124" s="9" t="s">
        <v>195</v>
      </c>
      <c r="B124" s="9" t="s">
        <v>114</v>
      </c>
      <c r="C124" s="13">
        <v>401800</v>
      </c>
      <c r="D124" s="158"/>
      <c r="E124" s="94">
        <v>287</v>
      </c>
      <c r="F124" s="13">
        <v>20000000</v>
      </c>
      <c r="G124" s="9" t="s">
        <v>37</v>
      </c>
      <c r="H124" s="9" t="s">
        <v>196</v>
      </c>
      <c r="I124" s="89" t="s">
        <v>197</v>
      </c>
      <c r="J124" s="53" t="s">
        <v>183</v>
      </c>
      <c r="K124" s="26">
        <v>39854</v>
      </c>
      <c r="L124" s="1"/>
      <c r="M124" s="1"/>
    </row>
    <row r="125" spans="1:13" x14ac:dyDescent="0.35">
      <c r="A125" s="9" t="s">
        <v>198</v>
      </c>
      <c r="B125" s="9" t="s">
        <v>114</v>
      </c>
      <c r="C125" s="13">
        <v>102000</v>
      </c>
      <c r="D125" s="158"/>
      <c r="E125" s="94">
        <v>85</v>
      </c>
      <c r="F125" s="13">
        <v>905000</v>
      </c>
      <c r="G125" s="9" t="s">
        <v>199</v>
      </c>
      <c r="H125" s="9" t="s">
        <v>10</v>
      </c>
      <c r="I125" s="89" t="s">
        <v>10</v>
      </c>
      <c r="J125" s="53" t="s">
        <v>183</v>
      </c>
      <c r="K125" s="26">
        <v>39945</v>
      </c>
      <c r="L125" s="1"/>
      <c r="M125" s="1"/>
    </row>
    <row r="126" spans="1:13" x14ac:dyDescent="0.35">
      <c r="A126" s="9" t="s">
        <v>200</v>
      </c>
      <c r="B126" s="9" t="s">
        <v>114</v>
      </c>
      <c r="C126" s="13">
        <v>84000</v>
      </c>
      <c r="D126" s="158"/>
      <c r="E126" s="94">
        <v>70</v>
      </c>
      <c r="F126" s="13">
        <v>2000000</v>
      </c>
      <c r="G126" s="9" t="s">
        <v>47</v>
      </c>
      <c r="H126" s="9" t="s">
        <v>60</v>
      </c>
      <c r="I126" s="89" t="s">
        <v>60</v>
      </c>
      <c r="J126" s="53" t="s">
        <v>183</v>
      </c>
      <c r="K126" s="26">
        <v>39973</v>
      </c>
      <c r="L126" s="1"/>
      <c r="M126" s="1"/>
    </row>
    <row r="127" spans="1:13" x14ac:dyDescent="0.35">
      <c r="A127" s="9" t="s">
        <v>201</v>
      </c>
      <c r="B127" s="9" t="s">
        <v>114</v>
      </c>
      <c r="C127" s="13">
        <v>480000</v>
      </c>
      <c r="D127" s="158"/>
      <c r="E127" s="94">
        <v>400</v>
      </c>
      <c r="F127" s="54" t="s">
        <v>60</v>
      </c>
      <c r="G127" s="9" t="s">
        <v>63</v>
      </c>
      <c r="H127" s="9" t="s">
        <v>60</v>
      </c>
      <c r="I127" s="89" t="s">
        <v>60</v>
      </c>
      <c r="J127" s="53" t="s">
        <v>183</v>
      </c>
      <c r="K127" s="26">
        <v>40127</v>
      </c>
      <c r="L127" s="1"/>
      <c r="M127" s="1"/>
    </row>
    <row r="128" spans="1:13" x14ac:dyDescent="0.35">
      <c r="A128" s="9" t="s">
        <v>202</v>
      </c>
      <c r="B128" s="9" t="s">
        <v>114</v>
      </c>
      <c r="C128" s="13">
        <v>84500</v>
      </c>
      <c r="D128" s="158"/>
      <c r="E128" s="94">
        <v>65</v>
      </c>
      <c r="F128" s="13">
        <v>6400000</v>
      </c>
      <c r="G128" s="9" t="s">
        <v>47</v>
      </c>
      <c r="H128" s="9" t="s">
        <v>203</v>
      </c>
      <c r="I128" s="89" t="s">
        <v>67</v>
      </c>
      <c r="J128" s="55" t="s">
        <v>183</v>
      </c>
      <c r="K128" s="26">
        <v>40155</v>
      </c>
      <c r="L128" s="1"/>
      <c r="M128" s="1"/>
    </row>
    <row r="129" spans="1:13" x14ac:dyDescent="0.35">
      <c r="A129" s="9" t="s">
        <v>142</v>
      </c>
      <c r="B129" s="9" t="s">
        <v>114</v>
      </c>
      <c r="C129" s="13">
        <v>152100</v>
      </c>
      <c r="D129" s="158"/>
      <c r="E129" s="94">
        <v>117</v>
      </c>
      <c r="F129" s="13">
        <v>14000000</v>
      </c>
      <c r="G129" s="9" t="s">
        <v>143</v>
      </c>
      <c r="H129" s="9" t="s">
        <v>60</v>
      </c>
      <c r="I129" s="89" t="s">
        <v>60</v>
      </c>
      <c r="J129" s="55" t="s">
        <v>183</v>
      </c>
      <c r="K129" s="26">
        <v>40308</v>
      </c>
      <c r="L129" s="1"/>
      <c r="M129" s="1"/>
    </row>
    <row r="130" spans="1:13" x14ac:dyDescent="0.35">
      <c r="A130" s="1" t="s">
        <v>169</v>
      </c>
      <c r="B130" s="41" t="s">
        <v>114</v>
      </c>
      <c r="C130" s="3">
        <v>371250</v>
      </c>
      <c r="D130" s="157"/>
      <c r="E130" s="96">
        <v>165</v>
      </c>
      <c r="F130" s="6">
        <v>2500000</v>
      </c>
      <c r="G130" s="1"/>
      <c r="H130" s="1" t="s">
        <v>173</v>
      </c>
      <c r="I130" s="88" t="s">
        <v>79</v>
      </c>
      <c r="J130" s="55" t="s">
        <v>183</v>
      </c>
      <c r="K130" s="24">
        <v>40645</v>
      </c>
      <c r="L130" s="1"/>
      <c r="M130" s="1"/>
    </row>
    <row r="131" spans="1:13" x14ac:dyDescent="0.35">
      <c r="A131" s="1" t="s">
        <v>155</v>
      </c>
      <c r="B131" s="41" t="s">
        <v>114</v>
      </c>
      <c r="C131" s="3">
        <v>387000</v>
      </c>
      <c r="D131" s="157"/>
      <c r="E131" s="93">
        <v>172</v>
      </c>
      <c r="F131" s="5">
        <v>5100000</v>
      </c>
      <c r="G131" s="1" t="s">
        <v>47</v>
      </c>
      <c r="H131" s="1" t="s">
        <v>156</v>
      </c>
      <c r="I131" s="88" t="s">
        <v>157</v>
      </c>
      <c r="J131" s="55" t="s">
        <v>183</v>
      </c>
      <c r="K131" s="24">
        <v>40582</v>
      </c>
      <c r="L131" s="1"/>
      <c r="M131" s="1"/>
    </row>
  </sheetData>
  <pageMargins left="0.7" right="0.7" top="0.75" bottom="0.75" header="0.3" footer="0.3"/>
  <pageSetup paperSize="5" scale="85" orientation="landscape" r:id="rId1"/>
  <headerFooter>
    <oddHeader>&amp;C&amp;"-,Bold"Business Retention and Relocation Assistance Grant Program&amp;"-,Regular"
&amp;10Executed Projects
(Inception - 12/31/2010)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A34" sqref="A34"/>
    </sheetView>
  </sheetViews>
  <sheetFormatPr defaultRowHeight="14.5" x14ac:dyDescent="0.35"/>
  <cols>
    <col min="1" max="1" width="33.54296875" bestFit="1" customWidth="1"/>
    <col min="2" max="2" width="12.36328125" bestFit="1" customWidth="1"/>
    <col min="3" max="3" width="12" style="27" bestFit="1" customWidth="1"/>
    <col min="4" max="4" width="12.36328125" bestFit="1" customWidth="1"/>
    <col min="5" max="5" width="16.453125" customWidth="1"/>
    <col min="6" max="6" width="19.08984375" bestFit="1" customWidth="1"/>
    <col min="7" max="7" width="14.90625" bestFit="1" customWidth="1"/>
    <col min="8" max="8" width="12" bestFit="1" customWidth="1"/>
    <col min="9" max="10" width="13.08984375" customWidth="1"/>
    <col min="11" max="11" width="17.36328125" customWidth="1"/>
    <col min="12" max="12" width="13.08984375" bestFit="1" customWidth="1"/>
    <col min="38" max="38" width="10.6328125" bestFit="1" customWidth="1"/>
  </cols>
  <sheetData>
    <row r="1" spans="1:12" ht="15" thickBot="1" x14ac:dyDescent="0.4"/>
    <row r="2" spans="1:12" ht="27" thickBot="1" x14ac:dyDescent="0.4">
      <c r="A2" s="16" t="s">
        <v>0</v>
      </c>
      <c r="B2" s="16" t="s">
        <v>113</v>
      </c>
      <c r="C2" s="28" t="s">
        <v>115</v>
      </c>
      <c r="D2" s="18" t="s">
        <v>1</v>
      </c>
      <c r="E2" s="17" t="s">
        <v>2</v>
      </c>
      <c r="F2" s="16" t="s">
        <v>3</v>
      </c>
      <c r="G2" s="16" t="s">
        <v>4</v>
      </c>
      <c r="H2" s="16" t="s">
        <v>5</v>
      </c>
      <c r="I2" s="17" t="s">
        <v>122</v>
      </c>
      <c r="J2" s="4" t="s">
        <v>149</v>
      </c>
      <c r="K2" s="19" t="s">
        <v>116</v>
      </c>
      <c r="L2" s="19" t="s">
        <v>117</v>
      </c>
    </row>
    <row r="3" spans="1:12" x14ac:dyDescent="0.35">
      <c r="A3" s="9" t="s">
        <v>123</v>
      </c>
      <c r="B3" s="1" t="s">
        <v>121</v>
      </c>
      <c r="C3" s="11">
        <v>636488</v>
      </c>
      <c r="D3" s="12">
        <v>325</v>
      </c>
      <c r="E3" s="13">
        <v>28580000</v>
      </c>
      <c r="F3" s="9" t="s">
        <v>124</v>
      </c>
      <c r="G3" s="9" t="s">
        <v>21</v>
      </c>
      <c r="H3" s="9" t="s">
        <v>14</v>
      </c>
      <c r="I3" s="25">
        <v>40389</v>
      </c>
      <c r="J3" s="24">
        <v>40218</v>
      </c>
      <c r="K3" s="14">
        <v>1346313</v>
      </c>
      <c r="L3" s="14">
        <v>254825</v>
      </c>
    </row>
    <row r="4" spans="1:12" x14ac:dyDescent="0.35">
      <c r="A4" s="9" t="s">
        <v>119</v>
      </c>
      <c r="B4" s="1" t="s">
        <v>121</v>
      </c>
      <c r="C4" s="6">
        <v>28956550</v>
      </c>
      <c r="D4" s="2">
        <v>1300</v>
      </c>
      <c r="E4" s="3">
        <v>413665000</v>
      </c>
      <c r="F4" s="1" t="s">
        <v>95</v>
      </c>
      <c r="G4" s="1" t="s">
        <v>120</v>
      </c>
      <c r="H4" s="1" t="s">
        <v>31</v>
      </c>
      <c r="I4" s="8">
        <v>40192</v>
      </c>
      <c r="J4" s="21">
        <v>40155</v>
      </c>
      <c r="K4" s="7"/>
      <c r="L4" s="7">
        <v>-28956550</v>
      </c>
    </row>
    <row r="5" spans="1:12" x14ac:dyDescent="0.35">
      <c r="A5" s="9" t="s">
        <v>72</v>
      </c>
      <c r="B5" s="1" t="s">
        <v>121</v>
      </c>
      <c r="C5" s="6">
        <v>1387680</v>
      </c>
      <c r="D5" s="2">
        <v>300</v>
      </c>
      <c r="E5" s="3">
        <v>20000000</v>
      </c>
      <c r="F5" s="1" t="s">
        <v>12</v>
      </c>
      <c r="G5" s="1" t="s">
        <v>73</v>
      </c>
      <c r="H5" s="1" t="s">
        <v>49</v>
      </c>
      <c r="I5" s="21">
        <v>39254</v>
      </c>
      <c r="J5" s="50">
        <v>39254</v>
      </c>
      <c r="K5" s="7">
        <v>5000000</v>
      </c>
      <c r="L5" s="7">
        <v>3192320</v>
      </c>
    </row>
    <row r="6" spans="1:12" s="15" customFormat="1" x14ac:dyDescent="0.35">
      <c r="A6" s="9" t="s">
        <v>62</v>
      </c>
      <c r="B6" s="1" t="s">
        <v>121</v>
      </c>
      <c r="C6" s="6">
        <v>1519252</v>
      </c>
      <c r="D6" s="2">
        <v>448</v>
      </c>
      <c r="E6" s="3">
        <v>78100000</v>
      </c>
      <c r="F6" s="1" t="s">
        <v>63</v>
      </c>
      <c r="G6" s="1" t="s">
        <v>64</v>
      </c>
      <c r="H6" s="1" t="s">
        <v>45</v>
      </c>
      <c r="I6" s="24">
        <v>40588</v>
      </c>
      <c r="J6" s="21">
        <v>38974</v>
      </c>
      <c r="K6" s="7">
        <v>49500000</v>
      </c>
      <c r="L6" s="7">
        <v>47353548</v>
      </c>
    </row>
    <row r="7" spans="1:12" s="15" customFormat="1" x14ac:dyDescent="0.35">
      <c r="A7" s="9" t="s">
        <v>65</v>
      </c>
      <c r="B7" s="1" t="s">
        <v>121</v>
      </c>
      <c r="C7" s="6">
        <v>1225000</v>
      </c>
      <c r="D7" s="2">
        <v>320</v>
      </c>
      <c r="E7" s="3">
        <v>35500000</v>
      </c>
      <c r="F7" s="1" t="s">
        <v>12</v>
      </c>
      <c r="G7" s="1" t="s">
        <v>66</v>
      </c>
      <c r="H7" s="1" t="s">
        <v>67</v>
      </c>
      <c r="I7" s="21">
        <v>38974</v>
      </c>
      <c r="J7" s="50">
        <v>38974</v>
      </c>
      <c r="K7" s="7">
        <v>10000000</v>
      </c>
      <c r="L7" s="7">
        <v>8327000</v>
      </c>
    </row>
    <row r="8" spans="1:12" s="15" customFormat="1" x14ac:dyDescent="0.35">
      <c r="A8" s="9" t="s">
        <v>59</v>
      </c>
      <c r="B8" s="1" t="s">
        <v>121</v>
      </c>
      <c r="C8" s="6">
        <v>1010331</v>
      </c>
      <c r="D8" s="2">
        <v>822</v>
      </c>
      <c r="E8" s="3">
        <v>39161000</v>
      </c>
      <c r="F8" s="1" t="s">
        <v>23</v>
      </c>
      <c r="G8" s="1" t="s">
        <v>60</v>
      </c>
      <c r="H8" s="1" t="s">
        <v>14</v>
      </c>
      <c r="I8" s="21">
        <v>38922</v>
      </c>
      <c r="J8" s="50">
        <v>38922</v>
      </c>
      <c r="K8" s="7">
        <v>17365000</v>
      </c>
      <c r="L8" s="7">
        <v>15121669</v>
      </c>
    </row>
    <row r="9" spans="1:12" x14ac:dyDescent="0.35">
      <c r="A9" s="9" t="s">
        <v>52</v>
      </c>
      <c r="B9" s="1" t="s">
        <v>121</v>
      </c>
      <c r="C9" s="6">
        <v>11060671</v>
      </c>
      <c r="D9" s="2">
        <v>1059</v>
      </c>
      <c r="E9" s="3">
        <v>538300000</v>
      </c>
      <c r="F9" s="1" t="s">
        <v>12</v>
      </c>
      <c r="G9" s="1" t="s">
        <v>13</v>
      </c>
      <c r="H9" s="1" t="s">
        <v>14</v>
      </c>
      <c r="I9" s="21">
        <v>38875</v>
      </c>
      <c r="J9" s="50">
        <v>38875</v>
      </c>
      <c r="K9" s="7">
        <v>24542325</v>
      </c>
      <c r="L9" s="7">
        <v>11893154</v>
      </c>
    </row>
    <row r="10" spans="1:12" x14ac:dyDescent="0.35">
      <c r="A10" s="9" t="s">
        <v>53</v>
      </c>
      <c r="B10" s="1" t="s">
        <v>121</v>
      </c>
      <c r="C10" s="6">
        <v>691200</v>
      </c>
      <c r="D10" s="2">
        <v>500</v>
      </c>
      <c r="E10" s="3">
        <v>15000000</v>
      </c>
      <c r="F10" s="1" t="s">
        <v>54</v>
      </c>
      <c r="G10" s="1" t="s">
        <v>55</v>
      </c>
      <c r="H10" s="1" t="s">
        <v>49</v>
      </c>
      <c r="I10" s="21">
        <v>38875</v>
      </c>
      <c r="J10" s="50">
        <v>38875</v>
      </c>
      <c r="K10" s="7">
        <v>727565</v>
      </c>
      <c r="L10" s="7">
        <v>-713635</v>
      </c>
    </row>
    <row r="11" spans="1:12" x14ac:dyDescent="0.35">
      <c r="A11" s="9" t="s">
        <v>50</v>
      </c>
      <c r="B11" s="1" t="s">
        <v>121</v>
      </c>
      <c r="C11" s="6">
        <v>734400</v>
      </c>
      <c r="D11" s="2">
        <v>2308</v>
      </c>
      <c r="E11" s="3">
        <v>36000000</v>
      </c>
      <c r="F11" s="1" t="s">
        <v>23</v>
      </c>
      <c r="G11" s="1" t="s">
        <v>51</v>
      </c>
      <c r="H11" s="1" t="s">
        <v>18</v>
      </c>
      <c r="I11" s="21">
        <v>38749</v>
      </c>
      <c r="J11" s="50">
        <v>38749</v>
      </c>
      <c r="K11" s="7">
        <v>45850000</v>
      </c>
      <c r="L11" s="7">
        <v>41653600</v>
      </c>
    </row>
    <row r="12" spans="1:12" x14ac:dyDescent="0.35">
      <c r="A12" s="9" t="s">
        <v>33</v>
      </c>
      <c r="B12" s="1" t="s">
        <v>121</v>
      </c>
      <c r="C12" s="6">
        <v>2208840</v>
      </c>
      <c r="D12" s="2">
        <v>500</v>
      </c>
      <c r="E12" s="3">
        <v>147000000</v>
      </c>
      <c r="F12" s="1" t="s">
        <v>12</v>
      </c>
      <c r="G12" s="1" t="s">
        <v>13</v>
      </c>
      <c r="H12" s="1" t="s">
        <v>14</v>
      </c>
      <c r="I12" s="21">
        <v>38630</v>
      </c>
      <c r="J12" s="50">
        <v>38630</v>
      </c>
      <c r="K12" s="7">
        <v>15969000</v>
      </c>
      <c r="L12" s="7">
        <v>13010160</v>
      </c>
    </row>
    <row r="13" spans="1:12" x14ac:dyDescent="0.35">
      <c r="A13" s="9" t="s">
        <v>19</v>
      </c>
      <c r="B13" s="1" t="s">
        <v>121</v>
      </c>
      <c r="C13" s="6">
        <v>155376</v>
      </c>
      <c r="D13" s="2">
        <v>269</v>
      </c>
      <c r="E13" s="3">
        <v>8300000</v>
      </c>
      <c r="F13" s="1" t="s">
        <v>20</v>
      </c>
      <c r="G13" s="1" t="s">
        <v>21</v>
      </c>
      <c r="H13" s="1" t="s">
        <v>14</v>
      </c>
      <c r="I13" s="21">
        <v>38546</v>
      </c>
      <c r="J13" s="50">
        <v>38546</v>
      </c>
      <c r="K13" s="7">
        <v>3022250</v>
      </c>
      <c r="L13" s="7">
        <v>2517174</v>
      </c>
    </row>
    <row r="14" spans="1:12" x14ac:dyDescent="0.35">
      <c r="A14" s="9" t="s">
        <v>36</v>
      </c>
      <c r="B14" s="1" t="s">
        <v>121</v>
      </c>
      <c r="C14" s="6">
        <v>336600</v>
      </c>
      <c r="D14" s="2">
        <v>870</v>
      </c>
      <c r="E14" s="3">
        <v>14000000</v>
      </c>
      <c r="F14" s="1" t="s">
        <v>37</v>
      </c>
      <c r="G14" s="1" t="s">
        <v>38</v>
      </c>
      <c r="H14" s="1" t="s">
        <v>14</v>
      </c>
      <c r="I14" s="21">
        <v>38504</v>
      </c>
      <c r="J14" s="50">
        <v>38504</v>
      </c>
      <c r="K14" s="7">
        <v>6525000</v>
      </c>
      <c r="L14" s="7">
        <v>4883400</v>
      </c>
    </row>
    <row r="15" spans="1:12" s="15" customFormat="1" x14ac:dyDescent="0.35">
      <c r="A15" s="9" t="s">
        <v>43</v>
      </c>
      <c r="B15" s="1" t="s">
        <v>121</v>
      </c>
      <c r="C15" s="6">
        <v>677820</v>
      </c>
      <c r="D15" s="2">
        <v>250</v>
      </c>
      <c r="E15" s="3">
        <v>31000000</v>
      </c>
      <c r="F15" s="1" t="s">
        <v>12</v>
      </c>
      <c r="G15" s="1" t="s">
        <v>44</v>
      </c>
      <c r="H15" s="1" t="s">
        <v>45</v>
      </c>
      <c r="I15" s="21">
        <v>38504</v>
      </c>
      <c r="J15" s="50">
        <v>38504</v>
      </c>
      <c r="K15" s="7">
        <v>11000000</v>
      </c>
      <c r="L15" s="7">
        <v>9996680</v>
      </c>
    </row>
    <row r="16" spans="1:12" s="15" customFormat="1" x14ac:dyDescent="0.35">
      <c r="A16" s="9" t="s">
        <v>25</v>
      </c>
      <c r="B16" s="1" t="s">
        <v>121</v>
      </c>
      <c r="C16" s="6">
        <v>2165145</v>
      </c>
      <c r="D16" s="2">
        <v>1002</v>
      </c>
      <c r="E16" s="3">
        <v>56045000</v>
      </c>
      <c r="F16" s="1" t="s">
        <v>26</v>
      </c>
      <c r="G16" s="1" t="s">
        <v>27</v>
      </c>
      <c r="H16" s="1" t="s">
        <v>28</v>
      </c>
      <c r="I16" s="21">
        <v>38476</v>
      </c>
      <c r="J16" s="50">
        <v>38476</v>
      </c>
      <c r="K16" s="7">
        <v>12015965</v>
      </c>
      <c r="L16" s="7">
        <v>8347820</v>
      </c>
    </row>
    <row r="17" spans="1:12" s="15" customFormat="1" x14ac:dyDescent="0.35">
      <c r="A17" s="9" t="s">
        <v>29</v>
      </c>
      <c r="B17" s="1" t="s">
        <v>121</v>
      </c>
      <c r="C17" s="6">
        <v>960000</v>
      </c>
      <c r="D17" s="2">
        <v>300</v>
      </c>
      <c r="E17" s="3">
        <v>40000000</v>
      </c>
      <c r="F17" s="1" t="s">
        <v>8</v>
      </c>
      <c r="G17" s="1" t="s">
        <v>30</v>
      </c>
      <c r="H17" s="1" t="s">
        <v>31</v>
      </c>
      <c r="I17" s="21">
        <v>38476</v>
      </c>
      <c r="J17" s="50">
        <v>38476</v>
      </c>
      <c r="K17" s="7">
        <v>5910000</v>
      </c>
      <c r="L17" s="7">
        <v>4560000</v>
      </c>
    </row>
    <row r="18" spans="1:12" s="15" customFormat="1" x14ac:dyDescent="0.35">
      <c r="A18" s="9" t="s">
        <v>32</v>
      </c>
      <c r="B18" s="1" t="s">
        <v>121</v>
      </c>
      <c r="C18" s="6">
        <v>157632</v>
      </c>
      <c r="D18" s="2">
        <v>1106</v>
      </c>
      <c r="E18" s="3">
        <v>6568000</v>
      </c>
      <c r="F18" s="1" t="s">
        <v>16</v>
      </c>
      <c r="G18" s="1" t="s">
        <v>21</v>
      </c>
      <c r="H18" s="1" t="s">
        <v>14</v>
      </c>
      <c r="I18" s="21">
        <v>38476</v>
      </c>
      <c r="J18" s="50">
        <v>38476</v>
      </c>
      <c r="K18" s="7">
        <v>66000000</v>
      </c>
      <c r="L18" s="7">
        <v>64183368</v>
      </c>
    </row>
    <row r="19" spans="1:12" s="15" customFormat="1" x14ac:dyDescent="0.35">
      <c r="A19" s="60" t="s">
        <v>7</v>
      </c>
      <c r="B19" s="1" t="s">
        <v>121</v>
      </c>
      <c r="C19" s="43">
        <v>81096</v>
      </c>
      <c r="D19" s="45">
        <v>266</v>
      </c>
      <c r="E19" s="47">
        <v>4900000</v>
      </c>
      <c r="F19" s="42" t="s">
        <v>8</v>
      </c>
      <c r="G19" s="42" t="s">
        <v>9</v>
      </c>
      <c r="H19" s="42" t="s">
        <v>10</v>
      </c>
      <c r="I19" s="21">
        <v>38448</v>
      </c>
      <c r="J19" s="50">
        <v>38448</v>
      </c>
      <c r="K19" s="48">
        <v>16000000</v>
      </c>
      <c r="L19" s="48">
        <v>15573104</v>
      </c>
    </row>
    <row r="20" spans="1:12" s="15" customFormat="1" x14ac:dyDescent="0.35">
      <c r="A20" s="9" t="s">
        <v>11</v>
      </c>
      <c r="B20" s="1" t="s">
        <v>121</v>
      </c>
      <c r="C20" s="6">
        <v>1142400</v>
      </c>
      <c r="D20" s="2">
        <v>540</v>
      </c>
      <c r="E20" s="3">
        <v>47600000</v>
      </c>
      <c r="F20" s="1" t="s">
        <v>12</v>
      </c>
      <c r="G20" s="1" t="s">
        <v>13</v>
      </c>
      <c r="H20" s="1" t="s">
        <v>14</v>
      </c>
      <c r="I20" s="21">
        <v>38448</v>
      </c>
      <c r="J20" s="50">
        <v>38448</v>
      </c>
      <c r="K20" s="7">
        <v>7786800</v>
      </c>
      <c r="L20" s="7">
        <v>5834400</v>
      </c>
    </row>
    <row r="21" spans="1:12" s="15" customFormat="1" x14ac:dyDescent="0.35">
      <c r="A21" s="9" t="s">
        <v>22</v>
      </c>
      <c r="B21" s="1" t="s">
        <v>121</v>
      </c>
      <c r="C21" s="6">
        <v>1111300</v>
      </c>
      <c r="D21" s="2">
        <v>855</v>
      </c>
      <c r="E21" s="3">
        <v>133000000</v>
      </c>
      <c r="F21" s="1" t="s">
        <v>23</v>
      </c>
      <c r="G21" s="1" t="s">
        <v>24</v>
      </c>
      <c r="H21" s="1" t="s">
        <v>18</v>
      </c>
      <c r="I21" s="21">
        <v>38413</v>
      </c>
      <c r="J21" s="50">
        <v>38413</v>
      </c>
      <c r="K21" s="7">
        <v>18860000</v>
      </c>
      <c r="L21" s="7">
        <v>16488700</v>
      </c>
    </row>
    <row r="22" spans="1:12" s="15" customFormat="1" x14ac:dyDescent="0.35">
      <c r="A22" s="9" t="s">
        <v>15</v>
      </c>
      <c r="B22" s="1" t="s">
        <v>121</v>
      </c>
      <c r="C22" s="6">
        <v>1296000</v>
      </c>
      <c r="D22" s="2">
        <v>770</v>
      </c>
      <c r="E22" s="3">
        <v>200000000</v>
      </c>
      <c r="F22" s="1" t="s">
        <v>16</v>
      </c>
      <c r="G22" s="1" t="s">
        <v>17</v>
      </c>
      <c r="H22" s="1" t="s">
        <v>18</v>
      </c>
      <c r="I22" s="21">
        <v>38385</v>
      </c>
      <c r="J22" s="50">
        <v>38385</v>
      </c>
      <c r="K22" s="7">
        <v>55000000</v>
      </c>
      <c r="L22" s="7">
        <v>52549000</v>
      </c>
    </row>
    <row r="23" spans="1:12" x14ac:dyDescent="0.35">
      <c r="A23" s="83" t="s">
        <v>161</v>
      </c>
      <c r="B23" s="1" t="s">
        <v>121</v>
      </c>
      <c r="C23" s="34">
        <v>2520000</v>
      </c>
      <c r="D23" s="35">
        <v>1004</v>
      </c>
      <c r="E23" s="37">
        <v>79500000</v>
      </c>
      <c r="F23" s="30"/>
      <c r="G23" s="39" t="s">
        <v>182</v>
      </c>
      <c r="H23" s="39" t="s">
        <v>42</v>
      </c>
      <c r="I23" s="82">
        <v>40854</v>
      </c>
      <c r="J23" s="24">
        <v>40708</v>
      </c>
      <c r="K23" s="30"/>
      <c r="L23" s="30"/>
    </row>
    <row r="24" spans="1:12" x14ac:dyDescent="0.35">
      <c r="A24" s="9" t="s">
        <v>168</v>
      </c>
      <c r="B24" s="1" t="s">
        <v>121</v>
      </c>
      <c r="C24" s="6">
        <v>1552467</v>
      </c>
      <c r="D24" s="1">
        <v>713</v>
      </c>
      <c r="E24" s="6">
        <v>25060000</v>
      </c>
      <c r="F24" s="1"/>
      <c r="G24" s="1" t="s">
        <v>172</v>
      </c>
      <c r="H24" s="1" t="s">
        <v>75</v>
      </c>
      <c r="I24" s="21">
        <v>40988</v>
      </c>
      <c r="J24" s="24">
        <v>40645</v>
      </c>
      <c r="K24" s="1"/>
      <c r="L24" s="1"/>
    </row>
    <row r="25" spans="1:12" x14ac:dyDescent="0.35">
      <c r="A25" s="9" t="s">
        <v>263</v>
      </c>
      <c r="B25" s="1" t="s">
        <v>121</v>
      </c>
      <c r="C25" s="6">
        <v>1225000</v>
      </c>
      <c r="D25" s="1">
        <v>1044</v>
      </c>
      <c r="E25" s="6">
        <v>49000000</v>
      </c>
      <c r="F25" s="1" t="s">
        <v>159</v>
      </c>
      <c r="G25" s="1" t="s">
        <v>60</v>
      </c>
      <c r="H25" s="1" t="s">
        <v>60</v>
      </c>
      <c r="I25" s="21">
        <v>41134</v>
      </c>
      <c r="J25" s="24">
        <v>41134</v>
      </c>
      <c r="K25" s="1"/>
      <c r="L25" s="1"/>
    </row>
    <row r="26" spans="1:12" x14ac:dyDescent="0.35">
      <c r="A26" s="9" t="s">
        <v>265</v>
      </c>
      <c r="B26" s="1" t="s">
        <v>121</v>
      </c>
      <c r="C26" s="56">
        <v>584498</v>
      </c>
      <c r="D26" s="1">
        <v>660</v>
      </c>
      <c r="E26" s="6">
        <v>16372500</v>
      </c>
      <c r="F26" s="1"/>
      <c r="G26" s="1"/>
      <c r="H26" s="1"/>
      <c r="I26" s="21">
        <v>41173</v>
      </c>
      <c r="J26" s="24">
        <v>38922</v>
      </c>
      <c r="K26" s="1"/>
      <c r="L26" s="1"/>
    </row>
    <row r="27" spans="1:12" x14ac:dyDescent="0.35">
      <c r="A27" s="9" t="s">
        <v>278</v>
      </c>
      <c r="B27" s="1" t="s">
        <v>121</v>
      </c>
      <c r="C27" s="52">
        <v>1206473</v>
      </c>
      <c r="D27" s="1">
        <v>626</v>
      </c>
      <c r="E27" s="6">
        <v>17235322</v>
      </c>
      <c r="F27" s="1"/>
      <c r="G27" s="1"/>
      <c r="H27" s="1"/>
      <c r="I27" s="21">
        <v>41337</v>
      </c>
      <c r="J27" s="24"/>
      <c r="K27" s="1"/>
      <c r="L27" s="1"/>
    </row>
    <row r="28" spans="1:12" s="20" customFormat="1" ht="15" thickBot="1" x14ac:dyDescent="0.4">
      <c r="A28" s="101" t="s">
        <v>266</v>
      </c>
      <c r="B28" s="103"/>
      <c r="C28" s="102">
        <f>SUM(C3:C27)</f>
        <v>64602219</v>
      </c>
      <c r="D28" s="104">
        <f>SUM(D3:D27)</f>
        <v>18157</v>
      </c>
      <c r="E28" s="102">
        <f>SUM(E3:E27)</f>
        <v>2079886822</v>
      </c>
      <c r="F28" s="105"/>
      <c r="G28" s="106"/>
      <c r="H28" s="106"/>
      <c r="I28" s="49"/>
      <c r="J28" s="49"/>
      <c r="K28" s="102">
        <f>SUM(K3:K19)</f>
        <v>290773418</v>
      </c>
      <c r="L28" s="102">
        <f>SUM(L3:L19)</f>
        <v>221197637</v>
      </c>
    </row>
    <row r="29" spans="1:12" x14ac:dyDescent="0.35">
      <c r="D29" s="40"/>
    </row>
    <row r="30" spans="1:12" ht="15" thickBot="1" x14ac:dyDescent="0.4">
      <c r="A30" s="23" t="s">
        <v>150</v>
      </c>
    </row>
    <row r="31" spans="1:12" ht="27" thickBot="1" x14ac:dyDescent="0.4">
      <c r="A31" s="16" t="s">
        <v>0</v>
      </c>
      <c r="B31" s="16" t="s">
        <v>113</v>
      </c>
      <c r="C31" s="28" t="s">
        <v>115</v>
      </c>
      <c r="D31" s="18" t="s">
        <v>1</v>
      </c>
      <c r="E31" s="17" t="s">
        <v>2</v>
      </c>
      <c r="F31" s="16" t="s">
        <v>3</v>
      </c>
      <c r="G31" s="16" t="s">
        <v>4</v>
      </c>
      <c r="H31" s="16" t="s">
        <v>5</v>
      </c>
      <c r="I31" s="17" t="s">
        <v>122</v>
      </c>
      <c r="J31" s="4" t="s">
        <v>149</v>
      </c>
      <c r="K31" s="19" t="s">
        <v>116</v>
      </c>
      <c r="L31" s="19" t="s">
        <v>117</v>
      </c>
    </row>
    <row r="32" spans="1:12" x14ac:dyDescent="0.35">
      <c r="A32" s="31" t="s">
        <v>181</v>
      </c>
      <c r="B32" s="1" t="s">
        <v>121</v>
      </c>
      <c r="C32" s="34">
        <v>496125</v>
      </c>
      <c r="D32" s="36">
        <v>805</v>
      </c>
      <c r="E32" s="38">
        <v>12487500</v>
      </c>
      <c r="F32" s="30"/>
      <c r="G32" s="39" t="s">
        <v>60</v>
      </c>
      <c r="H32" s="39" t="s">
        <v>60</v>
      </c>
      <c r="I32" s="30"/>
      <c r="J32" s="24">
        <v>40708</v>
      </c>
      <c r="K32" s="30"/>
      <c r="L32" s="30"/>
    </row>
    <row r="33" spans="1:12" ht="26.5" x14ac:dyDescent="0.35">
      <c r="A33" s="83" t="s">
        <v>227</v>
      </c>
      <c r="B33" s="1" t="s">
        <v>121</v>
      </c>
      <c r="C33" s="34">
        <v>586250</v>
      </c>
      <c r="D33" s="35">
        <v>367</v>
      </c>
      <c r="E33" s="7">
        <v>12875000</v>
      </c>
      <c r="F33" s="30"/>
      <c r="G33" s="39"/>
      <c r="H33" s="39"/>
      <c r="I33" s="82">
        <v>40925</v>
      </c>
      <c r="J33" s="24"/>
      <c r="K33" s="30"/>
      <c r="L33" s="30"/>
    </row>
    <row r="35" spans="1:12" ht="15" thickBot="1" x14ac:dyDescent="0.4">
      <c r="A35" s="23" t="s">
        <v>204</v>
      </c>
    </row>
    <row r="36" spans="1:12" ht="27" thickBot="1" x14ac:dyDescent="0.4">
      <c r="A36" s="16" t="s">
        <v>0</v>
      </c>
      <c r="B36" s="16" t="s">
        <v>113</v>
      </c>
      <c r="C36" s="28" t="s">
        <v>115</v>
      </c>
      <c r="D36" s="18" t="s">
        <v>1</v>
      </c>
      <c r="E36" s="17" t="s">
        <v>2</v>
      </c>
      <c r="F36" s="16" t="s">
        <v>3</v>
      </c>
      <c r="G36" s="16" t="s">
        <v>4</v>
      </c>
      <c r="H36" s="16" t="s">
        <v>5</v>
      </c>
      <c r="I36" s="17" t="s">
        <v>122</v>
      </c>
      <c r="J36" s="4" t="s">
        <v>149</v>
      </c>
      <c r="K36" s="19" t="s">
        <v>116</v>
      </c>
      <c r="L36" s="19" t="s">
        <v>117</v>
      </c>
    </row>
    <row r="37" spans="1:12" x14ac:dyDescent="0.35">
      <c r="A37" s="41" t="s">
        <v>118</v>
      </c>
      <c r="B37" s="1" t="s">
        <v>121</v>
      </c>
      <c r="C37" s="56">
        <v>584498</v>
      </c>
      <c r="D37" s="44">
        <v>1038</v>
      </c>
      <c r="E37" s="46">
        <v>16372500</v>
      </c>
      <c r="F37" s="41" t="s">
        <v>61</v>
      </c>
      <c r="G37" s="41" t="s">
        <v>21</v>
      </c>
      <c r="H37" s="41" t="s">
        <v>14</v>
      </c>
      <c r="I37" s="57" t="s">
        <v>183</v>
      </c>
      <c r="J37" s="51">
        <v>38922</v>
      </c>
      <c r="K37" s="58"/>
      <c r="L37" s="58"/>
    </row>
    <row r="38" spans="1:12" x14ac:dyDescent="0.35">
      <c r="A38" s="9" t="s">
        <v>68</v>
      </c>
      <c r="B38" s="1" t="s">
        <v>121</v>
      </c>
      <c r="C38" s="52">
        <v>7542080</v>
      </c>
      <c r="D38" s="12">
        <v>1000</v>
      </c>
      <c r="E38" s="13">
        <v>372000000</v>
      </c>
      <c r="F38" s="9" t="s">
        <v>23</v>
      </c>
      <c r="G38" s="9" t="s">
        <v>60</v>
      </c>
      <c r="H38" s="9" t="s">
        <v>60</v>
      </c>
      <c r="I38" s="53" t="s">
        <v>183</v>
      </c>
      <c r="J38" s="26">
        <v>39008</v>
      </c>
      <c r="K38" s="30"/>
      <c r="L38" s="30"/>
    </row>
    <row r="39" spans="1:12" x14ac:dyDescent="0.35">
      <c r="A39" s="9" t="s">
        <v>184</v>
      </c>
      <c r="B39" s="1" t="s">
        <v>121</v>
      </c>
      <c r="C39" s="52">
        <v>6552000</v>
      </c>
      <c r="D39" s="12">
        <v>948</v>
      </c>
      <c r="E39" s="13">
        <v>266200000</v>
      </c>
      <c r="F39" s="9" t="s">
        <v>12</v>
      </c>
      <c r="G39" s="9" t="s">
        <v>185</v>
      </c>
      <c r="H39" s="9" t="s">
        <v>74</v>
      </c>
      <c r="I39" s="53" t="s">
        <v>183</v>
      </c>
      <c r="J39" s="26">
        <v>39184</v>
      </c>
      <c r="K39" s="30"/>
      <c r="L39" s="30"/>
    </row>
    <row r="40" spans="1:12" x14ac:dyDescent="0.35">
      <c r="A40" s="9" t="s">
        <v>186</v>
      </c>
      <c r="B40" s="1" t="s">
        <v>121</v>
      </c>
      <c r="C40" s="52">
        <v>384580</v>
      </c>
      <c r="D40" s="12">
        <v>266</v>
      </c>
      <c r="E40" s="13">
        <v>18000000</v>
      </c>
      <c r="F40" s="9" t="s">
        <v>8</v>
      </c>
      <c r="G40" s="9" t="s">
        <v>187</v>
      </c>
      <c r="H40" s="9" t="s">
        <v>75</v>
      </c>
      <c r="I40" s="53" t="s">
        <v>183</v>
      </c>
      <c r="J40" s="26">
        <v>39239</v>
      </c>
      <c r="K40" s="30"/>
      <c r="L40" s="30"/>
    </row>
    <row r="41" spans="1:12" x14ac:dyDescent="0.35">
      <c r="A41" s="9" t="s">
        <v>188</v>
      </c>
      <c r="B41" s="1" t="s">
        <v>121</v>
      </c>
      <c r="C41" s="52">
        <v>616000</v>
      </c>
      <c r="D41" s="12">
        <v>399</v>
      </c>
      <c r="E41" s="13">
        <v>120200000</v>
      </c>
      <c r="F41" s="9" t="s">
        <v>189</v>
      </c>
      <c r="G41" s="9" t="s">
        <v>190</v>
      </c>
      <c r="H41" s="9" t="s">
        <v>49</v>
      </c>
      <c r="I41" s="53" t="s">
        <v>183</v>
      </c>
      <c r="J41" s="26">
        <v>39316</v>
      </c>
      <c r="K41" s="30"/>
      <c r="L41" s="30"/>
    </row>
    <row r="42" spans="1:12" x14ac:dyDescent="0.35">
      <c r="A42" s="1" t="s">
        <v>68</v>
      </c>
      <c r="B42" s="1" t="s">
        <v>121</v>
      </c>
      <c r="C42" s="6">
        <v>7542080</v>
      </c>
      <c r="D42" s="2">
        <v>1000</v>
      </c>
      <c r="E42" s="3">
        <v>372000000</v>
      </c>
      <c r="F42" s="1" t="s">
        <v>23</v>
      </c>
      <c r="G42" s="1" t="s">
        <v>60</v>
      </c>
      <c r="H42" s="1" t="s">
        <v>60</v>
      </c>
      <c r="I42" s="21">
        <v>39008</v>
      </c>
      <c r="J42" s="50">
        <v>39008</v>
      </c>
      <c r="K42" s="7">
        <v>24500000</v>
      </c>
      <c r="L42" s="7">
        <v>15457920</v>
      </c>
    </row>
  </sheetData>
  <pageMargins left="0.7" right="0.7" top="0.75" bottom="0.75" header="0.3" footer="0.3"/>
  <pageSetup paperSize="5" scale="85" orientation="landscape" r:id="rId1"/>
  <headerFooter>
    <oddHeader>&amp;C&amp;"-,Bold"Business Retention and Relocation Assistance Grant Program&amp;"-,Regular"
&amp;10Executed Projects
(Inception - 12/31/2010)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opLeftCell="A76" workbookViewId="0">
      <selection activeCell="G21" sqref="G21"/>
    </sheetView>
  </sheetViews>
  <sheetFormatPr defaultRowHeight="14.5" x14ac:dyDescent="0.35"/>
  <cols>
    <col min="1" max="1" width="33.54296875" style="84" bestFit="1" customWidth="1"/>
    <col min="2" max="2" width="12.36328125" style="84" bestFit="1" customWidth="1"/>
    <col min="3" max="3" width="12" style="84" bestFit="1" customWidth="1"/>
    <col min="4" max="4" width="12.36328125" style="90" bestFit="1" customWidth="1"/>
    <col min="5" max="5" width="16.453125" style="84" customWidth="1"/>
    <col min="6" max="6" width="19.08984375" style="84" bestFit="1" customWidth="1"/>
    <col min="7" max="7" width="14.90625" style="84" bestFit="1" customWidth="1"/>
    <col min="8" max="8" width="15.453125" style="86" customWidth="1"/>
    <col min="9" max="10" width="13.08984375" style="141" customWidth="1"/>
    <col min="11" max="12" width="15.36328125" bestFit="1" customWidth="1"/>
    <col min="36" max="36" width="10.6328125" bestFit="1" customWidth="1"/>
  </cols>
  <sheetData>
    <row r="1" spans="1:12" ht="15" thickBot="1" x14ac:dyDescent="0.4"/>
    <row r="2" spans="1:12" ht="27" thickBot="1" x14ac:dyDescent="0.4">
      <c r="A2" s="16" t="s">
        <v>0</v>
      </c>
      <c r="B2" s="16" t="s">
        <v>113</v>
      </c>
      <c r="C2" s="17" t="s">
        <v>6</v>
      </c>
      <c r="D2" s="91" t="s">
        <v>1</v>
      </c>
      <c r="E2" s="17" t="s">
        <v>2</v>
      </c>
      <c r="F2" s="16" t="s">
        <v>3</v>
      </c>
      <c r="G2" s="16" t="s">
        <v>4</v>
      </c>
      <c r="H2" s="16" t="s">
        <v>5</v>
      </c>
      <c r="I2" s="142" t="s">
        <v>122</v>
      </c>
      <c r="J2" s="143" t="s">
        <v>149</v>
      </c>
    </row>
    <row r="3" spans="1:12" x14ac:dyDescent="0.35">
      <c r="A3" s="41" t="s">
        <v>81</v>
      </c>
      <c r="B3" s="41" t="s">
        <v>114</v>
      </c>
      <c r="C3" s="64">
        <v>246400</v>
      </c>
      <c r="D3" s="132">
        <v>176</v>
      </c>
      <c r="E3" s="46">
        <v>3000000</v>
      </c>
      <c r="F3" s="41" t="s">
        <v>82</v>
      </c>
      <c r="G3" s="41" t="s">
        <v>80</v>
      </c>
      <c r="H3" s="137" t="s">
        <v>42</v>
      </c>
      <c r="I3" s="144">
        <v>40080</v>
      </c>
      <c r="J3" s="145">
        <v>39532</v>
      </c>
    </row>
    <row r="4" spans="1:12" x14ac:dyDescent="0.35">
      <c r="A4" s="83" t="s">
        <v>242</v>
      </c>
      <c r="B4" s="41" t="s">
        <v>114</v>
      </c>
      <c r="C4" s="6">
        <v>180000</v>
      </c>
      <c r="D4" s="96">
        <v>80</v>
      </c>
      <c r="E4" s="7">
        <v>850000</v>
      </c>
      <c r="F4" s="1"/>
      <c r="G4" s="39" t="s">
        <v>89</v>
      </c>
      <c r="H4" s="29" t="s">
        <v>90</v>
      </c>
      <c r="I4" s="146">
        <v>41114</v>
      </c>
      <c r="J4" s="147">
        <v>41037</v>
      </c>
    </row>
    <row r="5" spans="1:12" x14ac:dyDescent="0.35">
      <c r="A5" s="1" t="s">
        <v>174</v>
      </c>
      <c r="B5" s="41" t="s">
        <v>114</v>
      </c>
      <c r="C5" s="3">
        <v>328500</v>
      </c>
      <c r="D5" s="96">
        <v>146</v>
      </c>
      <c r="E5" s="6">
        <v>6000000</v>
      </c>
      <c r="F5" s="1" t="s">
        <v>70</v>
      </c>
      <c r="G5" s="1" t="s">
        <v>60</v>
      </c>
      <c r="H5" s="88" t="s">
        <v>60</v>
      </c>
      <c r="I5" s="146">
        <v>40906</v>
      </c>
      <c r="J5" s="146">
        <v>40676</v>
      </c>
    </row>
    <row r="6" spans="1:12" x14ac:dyDescent="0.35">
      <c r="A6" s="1" t="s">
        <v>87</v>
      </c>
      <c r="B6" s="41" t="s">
        <v>114</v>
      </c>
      <c r="C6" s="5">
        <v>89700</v>
      </c>
      <c r="D6" s="93">
        <v>69</v>
      </c>
      <c r="E6" s="3">
        <v>7500000</v>
      </c>
      <c r="F6" s="1" t="s">
        <v>88</v>
      </c>
      <c r="G6" s="1" t="s">
        <v>89</v>
      </c>
      <c r="H6" s="88" t="s">
        <v>90</v>
      </c>
      <c r="I6" s="148">
        <v>40141</v>
      </c>
      <c r="J6" s="146">
        <v>39617</v>
      </c>
    </row>
    <row r="7" spans="1:12" x14ac:dyDescent="0.35">
      <c r="A7" s="1" t="s">
        <v>65</v>
      </c>
      <c r="B7" s="41" t="s">
        <v>114</v>
      </c>
      <c r="C7" s="5">
        <v>448000</v>
      </c>
      <c r="D7" s="93">
        <v>320</v>
      </c>
      <c r="E7" s="3">
        <v>35500000</v>
      </c>
      <c r="F7" s="1" t="s">
        <v>12</v>
      </c>
      <c r="G7" s="1" t="s">
        <v>66</v>
      </c>
      <c r="H7" s="88" t="s">
        <v>67</v>
      </c>
      <c r="I7" s="79">
        <v>38974</v>
      </c>
      <c r="J7" s="79">
        <v>38974</v>
      </c>
    </row>
    <row r="8" spans="1:12" x14ac:dyDescent="0.35">
      <c r="A8" s="9" t="s">
        <v>65</v>
      </c>
      <c r="B8" s="59" t="s">
        <v>121</v>
      </c>
      <c r="C8" s="6">
        <v>1225000</v>
      </c>
      <c r="D8" s="3" t="s">
        <v>276</v>
      </c>
      <c r="E8" s="3" t="s">
        <v>276</v>
      </c>
      <c r="F8" s="1" t="s">
        <v>12</v>
      </c>
      <c r="G8" s="1" t="s">
        <v>66</v>
      </c>
      <c r="H8" s="1" t="s">
        <v>67</v>
      </c>
      <c r="I8" s="79">
        <v>38974</v>
      </c>
      <c r="J8" s="79">
        <v>38974</v>
      </c>
    </row>
    <row r="9" spans="1:12" x14ac:dyDescent="0.35">
      <c r="A9" s="1" t="s">
        <v>158</v>
      </c>
      <c r="B9" s="41" t="s">
        <v>114</v>
      </c>
      <c r="C9" s="3">
        <v>14094000</v>
      </c>
      <c r="D9" s="93">
        <v>1044</v>
      </c>
      <c r="E9" s="5">
        <v>49000000</v>
      </c>
      <c r="F9" s="1" t="s">
        <v>159</v>
      </c>
      <c r="G9" s="1" t="s">
        <v>60</v>
      </c>
      <c r="H9" s="88" t="s">
        <v>60</v>
      </c>
      <c r="I9" s="146">
        <v>41166</v>
      </c>
      <c r="J9" s="147">
        <v>40582</v>
      </c>
    </row>
    <row r="10" spans="1:12" x14ac:dyDescent="0.35">
      <c r="A10" s="9" t="s">
        <v>263</v>
      </c>
      <c r="B10" s="59" t="s">
        <v>121</v>
      </c>
      <c r="C10" s="6">
        <v>1225000</v>
      </c>
      <c r="D10" s="3" t="s">
        <v>276</v>
      </c>
      <c r="E10" s="3" t="s">
        <v>276</v>
      </c>
      <c r="F10" s="1" t="s">
        <v>159</v>
      </c>
      <c r="G10" s="1" t="s">
        <v>60</v>
      </c>
      <c r="H10" s="1" t="s">
        <v>60</v>
      </c>
      <c r="I10" s="79">
        <v>41134</v>
      </c>
      <c r="J10" s="146">
        <v>41134</v>
      </c>
    </row>
    <row r="11" spans="1:12" x14ac:dyDescent="0.35">
      <c r="A11" s="1" t="s">
        <v>53</v>
      </c>
      <c r="B11" s="41" t="s">
        <v>114</v>
      </c>
      <c r="C11" s="5">
        <v>750000</v>
      </c>
      <c r="D11" s="93">
        <v>500</v>
      </c>
      <c r="E11" s="3">
        <v>15000000</v>
      </c>
      <c r="F11" s="1" t="s">
        <v>54</v>
      </c>
      <c r="G11" s="1" t="s">
        <v>55</v>
      </c>
      <c r="H11" s="88" t="s">
        <v>49</v>
      </c>
      <c r="I11" s="79">
        <v>38875</v>
      </c>
      <c r="J11" s="79">
        <v>38875</v>
      </c>
    </row>
    <row r="12" spans="1:12" x14ac:dyDescent="0.35">
      <c r="A12" s="9" t="s">
        <v>53</v>
      </c>
      <c r="B12" s="59" t="s">
        <v>121</v>
      </c>
      <c r="C12" s="6">
        <v>691200</v>
      </c>
      <c r="D12" s="3" t="s">
        <v>276</v>
      </c>
      <c r="E12" s="3" t="s">
        <v>276</v>
      </c>
      <c r="F12" s="1" t="s">
        <v>54</v>
      </c>
      <c r="G12" s="1" t="s">
        <v>55</v>
      </c>
      <c r="H12" s="1" t="s">
        <v>49</v>
      </c>
      <c r="I12" s="79">
        <v>38875</v>
      </c>
      <c r="J12" s="79">
        <v>38875</v>
      </c>
    </row>
    <row r="13" spans="1:12" x14ac:dyDescent="0.35">
      <c r="A13" s="1" t="s">
        <v>154</v>
      </c>
      <c r="B13" s="41" t="s">
        <v>114</v>
      </c>
      <c r="C13" s="3">
        <v>398250</v>
      </c>
      <c r="D13" s="93">
        <v>177</v>
      </c>
      <c r="E13" s="5">
        <v>4500000</v>
      </c>
      <c r="F13" s="1" t="s">
        <v>82</v>
      </c>
      <c r="G13" s="1" t="s">
        <v>60</v>
      </c>
      <c r="H13" s="88" t="s">
        <v>60</v>
      </c>
      <c r="I13" s="146">
        <v>40926</v>
      </c>
      <c r="J13" s="146">
        <v>40582</v>
      </c>
    </row>
    <row r="14" spans="1:12" x14ac:dyDescent="0.35">
      <c r="A14" s="1" t="s">
        <v>110</v>
      </c>
      <c r="B14" s="41" t="s">
        <v>114</v>
      </c>
      <c r="C14" s="5">
        <v>72000</v>
      </c>
      <c r="D14" s="93">
        <v>60</v>
      </c>
      <c r="E14" s="3">
        <v>475000</v>
      </c>
      <c r="F14" s="1" t="s">
        <v>70</v>
      </c>
      <c r="G14" s="1" t="s">
        <v>111</v>
      </c>
      <c r="H14" s="88" t="s">
        <v>75</v>
      </c>
      <c r="I14" s="148">
        <v>40325</v>
      </c>
      <c r="J14" s="146">
        <v>40155</v>
      </c>
    </row>
    <row r="15" spans="1:12" x14ac:dyDescent="0.35">
      <c r="A15" s="9" t="s">
        <v>278</v>
      </c>
      <c r="B15" s="1" t="s">
        <v>121</v>
      </c>
      <c r="C15" s="52">
        <v>1206473</v>
      </c>
      <c r="D15" s="1">
        <v>626</v>
      </c>
      <c r="E15" s="6">
        <v>17235322</v>
      </c>
      <c r="F15" s="1" t="s">
        <v>70</v>
      </c>
      <c r="G15" s="1" t="s">
        <v>280</v>
      </c>
      <c r="H15" s="1" t="s">
        <v>79</v>
      </c>
      <c r="I15" s="21">
        <v>41337</v>
      </c>
      <c r="J15" s="24"/>
      <c r="K15" s="1"/>
      <c r="L15" s="1"/>
    </row>
    <row r="16" spans="1:12" x14ac:dyDescent="0.35">
      <c r="A16" s="1" t="s">
        <v>19</v>
      </c>
      <c r="B16" s="41" t="s">
        <v>114</v>
      </c>
      <c r="C16" s="5">
        <v>349700</v>
      </c>
      <c r="D16" s="93">
        <v>269</v>
      </c>
      <c r="E16" s="3">
        <v>8300000</v>
      </c>
      <c r="F16" s="1" t="s">
        <v>20</v>
      </c>
      <c r="G16" s="1" t="s">
        <v>21</v>
      </c>
      <c r="H16" s="88" t="s">
        <v>14</v>
      </c>
      <c r="I16" s="79">
        <v>38546</v>
      </c>
      <c r="J16" s="79">
        <v>38546</v>
      </c>
    </row>
    <row r="17" spans="1:10" x14ac:dyDescent="0.35">
      <c r="A17" s="9" t="s">
        <v>19</v>
      </c>
      <c r="B17" s="59" t="s">
        <v>121</v>
      </c>
      <c r="C17" s="6">
        <v>155376</v>
      </c>
      <c r="D17" s="3" t="s">
        <v>276</v>
      </c>
      <c r="E17" s="3" t="s">
        <v>276</v>
      </c>
      <c r="F17" s="1" t="s">
        <v>20</v>
      </c>
      <c r="G17" s="1" t="s">
        <v>21</v>
      </c>
      <c r="H17" s="1" t="s">
        <v>14</v>
      </c>
      <c r="I17" s="79">
        <v>38546</v>
      </c>
      <c r="J17" s="79">
        <v>38546</v>
      </c>
    </row>
    <row r="18" spans="1:10" x14ac:dyDescent="0.35">
      <c r="A18" s="1" t="s">
        <v>7</v>
      </c>
      <c r="B18" s="41" t="s">
        <v>114</v>
      </c>
      <c r="C18" s="5">
        <v>345800</v>
      </c>
      <c r="D18" s="93">
        <v>266</v>
      </c>
      <c r="E18" s="3">
        <v>4900000</v>
      </c>
      <c r="F18" s="1" t="s">
        <v>8</v>
      </c>
      <c r="G18" s="1" t="s">
        <v>9</v>
      </c>
      <c r="H18" s="88" t="s">
        <v>10</v>
      </c>
      <c r="I18" s="79">
        <v>38448</v>
      </c>
      <c r="J18" s="79">
        <v>38448</v>
      </c>
    </row>
    <row r="19" spans="1:10" x14ac:dyDescent="0.35">
      <c r="A19" s="9" t="s">
        <v>7</v>
      </c>
      <c r="B19" s="59" t="s">
        <v>121</v>
      </c>
      <c r="C19" s="6">
        <v>81096</v>
      </c>
      <c r="D19" s="3" t="s">
        <v>276</v>
      </c>
      <c r="E19" s="3" t="s">
        <v>276</v>
      </c>
      <c r="F19" s="1" t="s">
        <v>8</v>
      </c>
      <c r="G19" s="1" t="s">
        <v>9</v>
      </c>
      <c r="H19" s="1" t="s">
        <v>10</v>
      </c>
      <c r="I19" s="79">
        <v>38448</v>
      </c>
      <c r="J19" s="79">
        <v>38448</v>
      </c>
    </row>
    <row r="20" spans="1:10" x14ac:dyDescent="0.35">
      <c r="A20" s="83" t="s">
        <v>161</v>
      </c>
      <c r="B20" s="41" t="s">
        <v>114</v>
      </c>
      <c r="C20" s="32">
        <v>13554000</v>
      </c>
      <c r="D20" s="99">
        <v>1004</v>
      </c>
      <c r="E20" s="100">
        <v>79500000</v>
      </c>
      <c r="F20" s="9"/>
      <c r="G20" s="36" t="s">
        <v>182</v>
      </c>
      <c r="H20" s="83" t="s">
        <v>42</v>
      </c>
      <c r="I20" s="149">
        <v>40973</v>
      </c>
      <c r="J20" s="149">
        <v>40708</v>
      </c>
    </row>
    <row r="21" spans="1:10" x14ac:dyDescent="0.35">
      <c r="A21" s="83" t="s">
        <v>161</v>
      </c>
      <c r="B21" s="59" t="s">
        <v>121</v>
      </c>
      <c r="C21" s="34">
        <v>2520000</v>
      </c>
      <c r="D21" s="3" t="s">
        <v>276</v>
      </c>
      <c r="E21" s="3" t="s">
        <v>276</v>
      </c>
      <c r="F21" s="30"/>
      <c r="G21" s="39" t="s">
        <v>182</v>
      </c>
      <c r="H21" s="39" t="s">
        <v>42</v>
      </c>
      <c r="I21" s="150">
        <v>40854</v>
      </c>
      <c r="J21" s="151">
        <v>40708</v>
      </c>
    </row>
    <row r="22" spans="1:10" x14ac:dyDescent="0.35">
      <c r="A22" s="1" t="s">
        <v>32</v>
      </c>
      <c r="B22" s="41" t="s">
        <v>114</v>
      </c>
      <c r="C22" s="5">
        <v>1659000</v>
      </c>
      <c r="D22" s="93">
        <v>1106</v>
      </c>
      <c r="E22" s="3">
        <v>6568000</v>
      </c>
      <c r="F22" s="1" t="s">
        <v>16</v>
      </c>
      <c r="G22" s="1" t="s">
        <v>21</v>
      </c>
      <c r="H22" s="88" t="s">
        <v>14</v>
      </c>
      <c r="I22" s="80">
        <v>38476</v>
      </c>
      <c r="J22" s="79">
        <v>38476</v>
      </c>
    </row>
    <row r="23" spans="1:10" x14ac:dyDescent="0.35">
      <c r="A23" s="9" t="s">
        <v>32</v>
      </c>
      <c r="B23" s="59" t="s">
        <v>121</v>
      </c>
      <c r="C23" s="6">
        <v>157632</v>
      </c>
      <c r="D23" s="3" t="s">
        <v>276</v>
      </c>
      <c r="E23" s="3" t="s">
        <v>276</v>
      </c>
      <c r="F23" s="1" t="s">
        <v>16</v>
      </c>
      <c r="G23" s="1" t="s">
        <v>21</v>
      </c>
      <c r="H23" s="1" t="s">
        <v>14</v>
      </c>
      <c r="I23" s="79">
        <v>38476</v>
      </c>
      <c r="J23" s="79">
        <v>38476</v>
      </c>
    </row>
    <row r="24" spans="1:10" x14ac:dyDescent="0.35">
      <c r="A24" s="1" t="s">
        <v>22</v>
      </c>
      <c r="B24" s="41" t="s">
        <v>114</v>
      </c>
      <c r="C24" s="5">
        <v>1260000</v>
      </c>
      <c r="D24" s="93">
        <v>855</v>
      </c>
      <c r="E24" s="3">
        <v>133000000</v>
      </c>
      <c r="F24" s="1" t="s">
        <v>23</v>
      </c>
      <c r="G24" s="1" t="s">
        <v>24</v>
      </c>
      <c r="H24" s="88" t="s">
        <v>18</v>
      </c>
      <c r="I24" s="79">
        <v>38413</v>
      </c>
      <c r="J24" s="79">
        <v>38413</v>
      </c>
    </row>
    <row r="25" spans="1:10" x14ac:dyDescent="0.35">
      <c r="A25" s="9" t="s">
        <v>22</v>
      </c>
      <c r="B25" s="59" t="s">
        <v>121</v>
      </c>
      <c r="C25" s="6">
        <v>1111300</v>
      </c>
      <c r="D25" s="3" t="s">
        <v>276</v>
      </c>
      <c r="E25" s="3" t="s">
        <v>276</v>
      </c>
      <c r="F25" s="1" t="s">
        <v>23</v>
      </c>
      <c r="G25" s="1" t="s">
        <v>24</v>
      </c>
      <c r="H25" s="1" t="s">
        <v>18</v>
      </c>
      <c r="I25" s="79">
        <v>38413</v>
      </c>
      <c r="J25" s="79">
        <v>38413</v>
      </c>
    </row>
    <row r="26" spans="1:10" x14ac:dyDescent="0.35">
      <c r="A26" s="9" t="s">
        <v>62</v>
      </c>
      <c r="B26" s="41" t="s">
        <v>114</v>
      </c>
      <c r="C26" s="10">
        <v>627200</v>
      </c>
      <c r="D26" s="94">
        <v>448</v>
      </c>
      <c r="E26" s="13">
        <v>78100000</v>
      </c>
      <c r="F26" s="9" t="s">
        <v>63</v>
      </c>
      <c r="G26" s="9" t="s">
        <v>64</v>
      </c>
      <c r="H26" s="89" t="s">
        <v>45</v>
      </c>
      <c r="I26" s="149">
        <v>40588</v>
      </c>
      <c r="J26" s="81">
        <v>38974</v>
      </c>
    </row>
    <row r="27" spans="1:10" s="15" customFormat="1" x14ac:dyDescent="0.35">
      <c r="A27" s="9" t="s">
        <v>62</v>
      </c>
      <c r="B27" s="59" t="s">
        <v>121</v>
      </c>
      <c r="C27" s="6">
        <v>1519252</v>
      </c>
      <c r="D27" s="3" t="s">
        <v>276</v>
      </c>
      <c r="E27" s="3" t="s">
        <v>276</v>
      </c>
      <c r="F27" s="1" t="s">
        <v>63</v>
      </c>
      <c r="G27" s="1" t="s">
        <v>64</v>
      </c>
      <c r="H27" s="1" t="s">
        <v>45</v>
      </c>
      <c r="I27" s="146">
        <v>40588</v>
      </c>
      <c r="J27" s="79">
        <v>38974</v>
      </c>
    </row>
    <row r="28" spans="1:10" s="15" customFormat="1" x14ac:dyDescent="0.35">
      <c r="A28" s="29" t="s">
        <v>213</v>
      </c>
      <c r="B28" s="41" t="s">
        <v>114</v>
      </c>
      <c r="C28" s="33">
        <v>225000</v>
      </c>
      <c r="D28" s="95">
        <v>100</v>
      </c>
      <c r="E28" s="37">
        <v>1268000</v>
      </c>
      <c r="F28" s="9" t="s">
        <v>95</v>
      </c>
      <c r="G28" s="39" t="s">
        <v>78</v>
      </c>
      <c r="H28" s="29" t="s">
        <v>79</v>
      </c>
      <c r="I28" s="146">
        <v>41060</v>
      </c>
      <c r="J28" s="147">
        <v>40771</v>
      </c>
    </row>
    <row r="29" spans="1:10" x14ac:dyDescent="0.35">
      <c r="A29" s="83" t="s">
        <v>225</v>
      </c>
      <c r="B29" s="41" t="s">
        <v>114</v>
      </c>
      <c r="C29" s="7">
        <v>198000</v>
      </c>
      <c r="D29" s="96">
        <v>88</v>
      </c>
      <c r="E29" s="7">
        <v>1100000</v>
      </c>
      <c r="F29" s="9"/>
      <c r="G29" s="39" t="s">
        <v>226</v>
      </c>
      <c r="H29" s="29" t="s">
        <v>14</v>
      </c>
      <c r="I29" s="146">
        <v>41121</v>
      </c>
      <c r="J29" s="147">
        <v>40925</v>
      </c>
    </row>
    <row r="30" spans="1:10" s="15" customFormat="1" x14ac:dyDescent="0.35">
      <c r="A30" s="1" t="s">
        <v>59</v>
      </c>
      <c r="B30" s="41" t="s">
        <v>114</v>
      </c>
      <c r="C30" s="5">
        <v>1233000</v>
      </c>
      <c r="D30" s="93">
        <v>822</v>
      </c>
      <c r="E30" s="3">
        <v>39161000</v>
      </c>
      <c r="F30" s="1" t="s">
        <v>23</v>
      </c>
      <c r="G30" s="1" t="s">
        <v>60</v>
      </c>
      <c r="H30" s="88" t="s">
        <v>14</v>
      </c>
      <c r="I30" s="79">
        <v>38922</v>
      </c>
      <c r="J30" s="79">
        <v>38922</v>
      </c>
    </row>
    <row r="31" spans="1:10" x14ac:dyDescent="0.35">
      <c r="A31" s="9" t="s">
        <v>59</v>
      </c>
      <c r="B31" s="59" t="s">
        <v>121</v>
      </c>
      <c r="C31" s="6">
        <v>1010331</v>
      </c>
      <c r="D31" s="3" t="s">
        <v>276</v>
      </c>
      <c r="E31" s="3" t="s">
        <v>276</v>
      </c>
      <c r="F31" s="1" t="s">
        <v>23</v>
      </c>
      <c r="G31" s="1" t="s">
        <v>60</v>
      </c>
      <c r="H31" s="1" t="s">
        <v>14</v>
      </c>
      <c r="I31" s="79">
        <v>38922</v>
      </c>
      <c r="J31" s="79">
        <v>38922</v>
      </c>
    </row>
    <row r="32" spans="1:10" s="15" customFormat="1" x14ac:dyDescent="0.35">
      <c r="A32" s="1" t="s">
        <v>105</v>
      </c>
      <c r="B32" s="41" t="s">
        <v>114</v>
      </c>
      <c r="C32" s="5">
        <v>62400</v>
      </c>
      <c r="D32" s="93">
        <v>52</v>
      </c>
      <c r="E32" s="3">
        <v>682880</v>
      </c>
      <c r="F32" s="1" t="s">
        <v>106</v>
      </c>
      <c r="G32" s="1" t="s">
        <v>107</v>
      </c>
      <c r="H32" s="88" t="s">
        <v>49</v>
      </c>
      <c r="I32" s="148">
        <v>40183</v>
      </c>
      <c r="J32" s="146">
        <v>40036</v>
      </c>
    </row>
    <row r="33" spans="1:10" x14ac:dyDescent="0.35">
      <c r="A33" s="1" t="s">
        <v>101</v>
      </c>
      <c r="B33" s="41" t="s">
        <v>114</v>
      </c>
      <c r="C33" s="5">
        <v>78000</v>
      </c>
      <c r="D33" s="93">
        <v>60</v>
      </c>
      <c r="E33" s="3">
        <v>4125000</v>
      </c>
      <c r="F33" s="1" t="s">
        <v>47</v>
      </c>
      <c r="G33" s="1" t="s">
        <v>102</v>
      </c>
      <c r="H33" s="88" t="s">
        <v>103</v>
      </c>
      <c r="I33" s="148">
        <v>40290</v>
      </c>
      <c r="J33" s="146">
        <v>40008</v>
      </c>
    </row>
    <row r="34" spans="1:10" x14ac:dyDescent="0.35">
      <c r="A34" s="1" t="s">
        <v>96</v>
      </c>
      <c r="B34" s="41" t="s">
        <v>114</v>
      </c>
      <c r="C34" s="5">
        <v>88800</v>
      </c>
      <c r="D34" s="93">
        <v>80</v>
      </c>
      <c r="E34" s="3">
        <v>500000</v>
      </c>
      <c r="F34" s="1" t="s">
        <v>97</v>
      </c>
      <c r="G34" s="1" t="s">
        <v>98</v>
      </c>
      <c r="H34" s="88" t="s">
        <v>49</v>
      </c>
      <c r="I34" s="148">
        <v>40020</v>
      </c>
      <c r="J34" s="146">
        <v>39854</v>
      </c>
    </row>
    <row r="35" spans="1:10" x14ac:dyDescent="0.35">
      <c r="A35" s="83" t="s">
        <v>217</v>
      </c>
      <c r="B35" s="41" t="s">
        <v>114</v>
      </c>
      <c r="C35" s="7">
        <v>9562500</v>
      </c>
      <c r="D35" s="96">
        <v>850</v>
      </c>
      <c r="E35" s="7">
        <v>65800000</v>
      </c>
      <c r="F35" s="1"/>
      <c r="G35" s="36" t="s">
        <v>156</v>
      </c>
      <c r="H35" s="83" t="s">
        <v>157</v>
      </c>
      <c r="I35" s="146">
        <v>41080</v>
      </c>
      <c r="J35" s="147">
        <v>40856</v>
      </c>
    </row>
    <row r="36" spans="1:10" x14ac:dyDescent="0.35">
      <c r="A36" s="1" t="s">
        <v>43</v>
      </c>
      <c r="B36" s="41" t="s">
        <v>114</v>
      </c>
      <c r="C36" s="5">
        <v>325500</v>
      </c>
      <c r="D36" s="93">
        <v>250</v>
      </c>
      <c r="E36" s="3">
        <v>31000000</v>
      </c>
      <c r="F36" s="1" t="s">
        <v>12</v>
      </c>
      <c r="G36" s="1" t="s">
        <v>44</v>
      </c>
      <c r="H36" s="88" t="s">
        <v>45</v>
      </c>
      <c r="I36" s="79">
        <v>38504</v>
      </c>
      <c r="J36" s="79">
        <v>38504</v>
      </c>
    </row>
    <row r="37" spans="1:10" x14ac:dyDescent="0.35">
      <c r="A37" s="9" t="s">
        <v>43</v>
      </c>
      <c r="B37" s="59" t="s">
        <v>121</v>
      </c>
      <c r="C37" s="6">
        <v>677820</v>
      </c>
      <c r="D37" s="3" t="s">
        <v>276</v>
      </c>
      <c r="E37" s="3" t="s">
        <v>276</v>
      </c>
      <c r="F37" s="1" t="s">
        <v>12</v>
      </c>
      <c r="G37" s="1" t="s">
        <v>44</v>
      </c>
      <c r="H37" s="1" t="s">
        <v>45</v>
      </c>
      <c r="I37" s="79">
        <v>38504</v>
      </c>
      <c r="J37" s="79">
        <v>38504</v>
      </c>
    </row>
    <row r="38" spans="1:10" x14ac:dyDescent="0.35">
      <c r="A38" s="9" t="s">
        <v>132</v>
      </c>
      <c r="B38" s="41" t="s">
        <v>114</v>
      </c>
      <c r="C38" s="13">
        <v>165000</v>
      </c>
      <c r="D38" s="94">
        <v>150</v>
      </c>
      <c r="E38" s="13">
        <v>250000</v>
      </c>
      <c r="F38" s="9" t="s">
        <v>133</v>
      </c>
      <c r="G38" s="9" t="s">
        <v>151</v>
      </c>
      <c r="H38" s="89" t="s">
        <v>49</v>
      </c>
      <c r="I38" s="149">
        <v>40581</v>
      </c>
      <c r="J38" s="149">
        <v>39826</v>
      </c>
    </row>
    <row r="39" spans="1:10" x14ac:dyDescent="0.35">
      <c r="A39" s="1" t="s">
        <v>175</v>
      </c>
      <c r="B39" s="41" t="s">
        <v>114</v>
      </c>
      <c r="C39" s="3">
        <v>981000</v>
      </c>
      <c r="D39" s="96">
        <v>327</v>
      </c>
      <c r="E39" s="6">
        <v>1300000</v>
      </c>
      <c r="F39" s="1" t="s">
        <v>176</v>
      </c>
      <c r="G39" s="1" t="s">
        <v>60</v>
      </c>
      <c r="H39" s="88" t="s">
        <v>60</v>
      </c>
      <c r="I39" s="146">
        <v>40961</v>
      </c>
      <c r="J39" s="146">
        <v>40676</v>
      </c>
    </row>
    <row r="40" spans="1:10" x14ac:dyDescent="0.35">
      <c r="A40" s="1" t="s">
        <v>25</v>
      </c>
      <c r="B40" s="41" t="s">
        <v>114</v>
      </c>
      <c r="C40" s="5">
        <v>1503000</v>
      </c>
      <c r="D40" s="93">
        <v>1002</v>
      </c>
      <c r="E40" s="3">
        <v>56045000</v>
      </c>
      <c r="F40" s="1" t="s">
        <v>26</v>
      </c>
      <c r="G40" s="1" t="s">
        <v>27</v>
      </c>
      <c r="H40" s="88" t="s">
        <v>28</v>
      </c>
      <c r="I40" s="79">
        <v>38476</v>
      </c>
      <c r="J40" s="79">
        <v>38476</v>
      </c>
    </row>
    <row r="41" spans="1:10" s="15" customFormat="1" x14ac:dyDescent="0.35">
      <c r="A41" s="9" t="s">
        <v>25</v>
      </c>
      <c r="B41" s="59" t="s">
        <v>121</v>
      </c>
      <c r="C41" s="6">
        <v>2165145</v>
      </c>
      <c r="D41" s="3" t="s">
        <v>276</v>
      </c>
      <c r="E41" s="3" t="s">
        <v>276</v>
      </c>
      <c r="F41" s="1" t="s">
        <v>26</v>
      </c>
      <c r="G41" s="1" t="s">
        <v>27</v>
      </c>
      <c r="H41" s="1" t="s">
        <v>28</v>
      </c>
      <c r="I41" s="79">
        <v>38476</v>
      </c>
      <c r="J41" s="79">
        <v>38476</v>
      </c>
    </row>
    <row r="42" spans="1:10" s="15" customFormat="1" x14ac:dyDescent="0.35">
      <c r="A42" s="1" t="s">
        <v>160</v>
      </c>
      <c r="B42" s="41" t="s">
        <v>114</v>
      </c>
      <c r="C42" s="3">
        <v>1017000</v>
      </c>
      <c r="D42" s="93">
        <v>298</v>
      </c>
      <c r="E42" s="5">
        <v>0</v>
      </c>
      <c r="F42" s="1" t="s">
        <v>143</v>
      </c>
      <c r="G42" s="1" t="s">
        <v>21</v>
      </c>
      <c r="H42" s="88" t="s">
        <v>14</v>
      </c>
      <c r="I42" s="146">
        <v>41072</v>
      </c>
      <c r="J42" s="147">
        <v>40610</v>
      </c>
    </row>
    <row r="43" spans="1:10" s="15" customFormat="1" x14ac:dyDescent="0.35">
      <c r="A43" s="1" t="s">
        <v>162</v>
      </c>
      <c r="B43" s="41" t="s">
        <v>114</v>
      </c>
      <c r="C43" s="3">
        <v>159750</v>
      </c>
      <c r="D43" s="93">
        <v>71</v>
      </c>
      <c r="E43" s="5">
        <v>700000</v>
      </c>
      <c r="F43" s="1"/>
      <c r="G43" s="1" t="s">
        <v>163</v>
      </c>
      <c r="H43" s="88" t="s">
        <v>49</v>
      </c>
      <c r="I43" s="146">
        <v>40988</v>
      </c>
      <c r="J43" s="147">
        <v>40610</v>
      </c>
    </row>
    <row r="44" spans="1:10" s="15" customFormat="1" x14ac:dyDescent="0.35">
      <c r="A44" s="83" t="s">
        <v>258</v>
      </c>
      <c r="B44" s="41" t="s">
        <v>114</v>
      </c>
      <c r="C44" s="6">
        <v>1350000</v>
      </c>
      <c r="D44" s="96">
        <v>306</v>
      </c>
      <c r="E44" s="7">
        <v>2700000</v>
      </c>
      <c r="F44" s="1"/>
      <c r="G44" s="39" t="s">
        <v>60</v>
      </c>
      <c r="H44" s="29" t="s">
        <v>60</v>
      </c>
      <c r="I44" s="146">
        <v>41325</v>
      </c>
      <c r="J44" s="147">
        <v>41135</v>
      </c>
    </row>
    <row r="45" spans="1:10" s="15" customFormat="1" x14ac:dyDescent="0.35">
      <c r="A45" s="1" t="s">
        <v>164</v>
      </c>
      <c r="B45" s="41" t="s">
        <v>114</v>
      </c>
      <c r="C45" s="3">
        <v>1129500</v>
      </c>
      <c r="D45" s="93">
        <v>251</v>
      </c>
      <c r="E45" s="5">
        <v>4100000</v>
      </c>
      <c r="F45" s="1" t="s">
        <v>165</v>
      </c>
      <c r="G45" s="1" t="s">
        <v>166</v>
      </c>
      <c r="H45" s="88" t="s">
        <v>49</v>
      </c>
      <c r="I45" s="146">
        <v>40905</v>
      </c>
      <c r="J45" s="146">
        <v>40610</v>
      </c>
    </row>
    <row r="46" spans="1:10" s="15" customFormat="1" x14ac:dyDescent="0.35">
      <c r="A46" s="130" t="s">
        <v>243</v>
      </c>
      <c r="B46" s="41" t="s">
        <v>114</v>
      </c>
      <c r="C46" s="43">
        <v>162000</v>
      </c>
      <c r="D46" s="134">
        <v>72</v>
      </c>
      <c r="E46" s="48">
        <v>355000</v>
      </c>
      <c r="F46" s="42"/>
      <c r="G46" s="136" t="s">
        <v>246</v>
      </c>
      <c r="H46" s="129" t="s">
        <v>103</v>
      </c>
      <c r="I46" s="146">
        <v>41192</v>
      </c>
      <c r="J46" s="147">
        <v>41037</v>
      </c>
    </row>
    <row r="47" spans="1:10" s="15" customFormat="1" x14ac:dyDescent="0.35">
      <c r="A47" s="1" t="s">
        <v>99</v>
      </c>
      <c r="B47" s="41" t="s">
        <v>114</v>
      </c>
      <c r="C47" s="5">
        <v>176400</v>
      </c>
      <c r="D47" s="93">
        <v>147</v>
      </c>
      <c r="E47" s="3">
        <v>850000</v>
      </c>
      <c r="F47" s="1" t="s">
        <v>95</v>
      </c>
      <c r="G47" s="1" t="s">
        <v>100</v>
      </c>
      <c r="H47" s="88" t="s">
        <v>14</v>
      </c>
      <c r="I47" s="148">
        <v>40036</v>
      </c>
      <c r="J47" s="146">
        <v>39882</v>
      </c>
    </row>
    <row r="48" spans="1:10" s="15" customFormat="1" x14ac:dyDescent="0.35">
      <c r="A48" s="1" t="s">
        <v>104</v>
      </c>
      <c r="B48" s="41" t="s">
        <v>114</v>
      </c>
      <c r="C48" s="5">
        <v>60500</v>
      </c>
      <c r="D48" s="93">
        <v>55</v>
      </c>
      <c r="E48" s="3">
        <v>400000</v>
      </c>
      <c r="F48" s="1" t="s">
        <v>91</v>
      </c>
      <c r="G48" s="1" t="s">
        <v>60</v>
      </c>
      <c r="H48" s="88" t="s">
        <v>60</v>
      </c>
      <c r="I48" s="148">
        <v>40343</v>
      </c>
      <c r="J48" s="146">
        <v>40036</v>
      </c>
    </row>
    <row r="49" spans="1:12" s="15" customFormat="1" x14ac:dyDescent="0.35">
      <c r="A49" s="9" t="s">
        <v>126</v>
      </c>
      <c r="B49" s="41" t="s">
        <v>114</v>
      </c>
      <c r="C49" s="13">
        <v>93500</v>
      </c>
      <c r="D49" s="94">
        <v>85</v>
      </c>
      <c r="E49" s="13">
        <v>152500</v>
      </c>
      <c r="F49" s="9" t="s">
        <v>127</v>
      </c>
      <c r="G49" s="9" t="s">
        <v>128</v>
      </c>
      <c r="H49" s="89" t="s">
        <v>74</v>
      </c>
      <c r="I49" s="152">
        <v>40442</v>
      </c>
      <c r="J49" s="146">
        <v>40099</v>
      </c>
    </row>
    <row r="50" spans="1:12" s="15" customFormat="1" x14ac:dyDescent="0.35">
      <c r="A50" s="1" t="s">
        <v>83</v>
      </c>
      <c r="B50" s="41" t="s">
        <v>114</v>
      </c>
      <c r="C50" s="5">
        <v>350000</v>
      </c>
      <c r="D50" s="93">
        <v>250</v>
      </c>
      <c r="E50" s="3">
        <v>18900000</v>
      </c>
      <c r="F50" s="1" t="s">
        <v>8</v>
      </c>
      <c r="G50" s="1" t="s">
        <v>84</v>
      </c>
      <c r="H50" s="88" t="s">
        <v>18</v>
      </c>
      <c r="I50" s="148">
        <v>40219</v>
      </c>
      <c r="J50" s="146">
        <v>39512</v>
      </c>
    </row>
    <row r="51" spans="1:12" s="15" customFormat="1" x14ac:dyDescent="0.35">
      <c r="A51" s="9" t="s">
        <v>85</v>
      </c>
      <c r="B51" s="41" t="s">
        <v>114</v>
      </c>
      <c r="C51" s="10">
        <v>519000</v>
      </c>
      <c r="D51" s="94">
        <v>346</v>
      </c>
      <c r="E51" s="13">
        <v>9500000</v>
      </c>
      <c r="F51" s="9" t="s">
        <v>12</v>
      </c>
      <c r="G51" s="9" t="s">
        <v>86</v>
      </c>
      <c r="H51" s="89" t="s">
        <v>18</v>
      </c>
      <c r="I51" s="148">
        <v>40100</v>
      </c>
      <c r="J51" s="146">
        <v>39589</v>
      </c>
    </row>
    <row r="52" spans="1:12" x14ac:dyDescent="0.35">
      <c r="A52" s="83" t="s">
        <v>232</v>
      </c>
      <c r="B52" s="41" t="s">
        <v>114</v>
      </c>
      <c r="C52" s="7">
        <v>191250</v>
      </c>
      <c r="D52" s="96"/>
      <c r="E52" s="7">
        <v>3425000</v>
      </c>
      <c r="F52" s="9" t="s">
        <v>235</v>
      </c>
      <c r="G52" s="39" t="s">
        <v>233</v>
      </c>
      <c r="H52" s="29" t="s">
        <v>103</v>
      </c>
      <c r="I52" s="146">
        <v>41109</v>
      </c>
      <c r="J52" s="147">
        <v>40953</v>
      </c>
    </row>
    <row r="53" spans="1:12" x14ac:dyDescent="0.35">
      <c r="A53" s="1" t="s">
        <v>36</v>
      </c>
      <c r="B53" s="41" t="s">
        <v>114</v>
      </c>
      <c r="C53" s="5">
        <v>1305000</v>
      </c>
      <c r="D53" s="93">
        <v>870</v>
      </c>
      <c r="E53" s="3">
        <v>14000000</v>
      </c>
      <c r="F53" s="1" t="s">
        <v>37</v>
      </c>
      <c r="G53" s="1" t="s">
        <v>38</v>
      </c>
      <c r="H53" s="88" t="s">
        <v>14</v>
      </c>
      <c r="I53" s="79">
        <v>38504</v>
      </c>
      <c r="J53" s="79">
        <v>38504</v>
      </c>
    </row>
    <row r="54" spans="1:12" x14ac:dyDescent="0.35">
      <c r="A54" s="9" t="s">
        <v>36</v>
      </c>
      <c r="B54" s="59" t="s">
        <v>121</v>
      </c>
      <c r="C54" s="6">
        <v>336600</v>
      </c>
      <c r="D54" s="3" t="s">
        <v>276</v>
      </c>
      <c r="E54" s="3" t="s">
        <v>276</v>
      </c>
      <c r="F54" s="1" t="s">
        <v>37</v>
      </c>
      <c r="G54" s="1" t="s">
        <v>38</v>
      </c>
      <c r="H54" s="1" t="s">
        <v>14</v>
      </c>
      <c r="I54" s="79">
        <v>38504</v>
      </c>
      <c r="J54" s="79">
        <v>38504</v>
      </c>
    </row>
    <row r="55" spans="1:12" x14ac:dyDescent="0.35">
      <c r="A55" s="9" t="s">
        <v>152</v>
      </c>
      <c r="B55" s="41" t="s">
        <v>114</v>
      </c>
      <c r="C55" s="13">
        <v>317200</v>
      </c>
      <c r="D55" s="94">
        <v>244</v>
      </c>
      <c r="E55" s="10"/>
      <c r="F55" s="9" t="s">
        <v>153</v>
      </c>
      <c r="G55" s="9" t="s">
        <v>35</v>
      </c>
      <c r="H55" s="89" t="s">
        <v>28</v>
      </c>
      <c r="I55" s="149">
        <v>40687</v>
      </c>
      <c r="J55" s="149">
        <v>40526</v>
      </c>
      <c r="K55" s="27"/>
    </row>
    <row r="56" spans="1:12" x14ac:dyDescent="0.35">
      <c r="A56" s="9" t="s">
        <v>92</v>
      </c>
      <c r="B56" s="41" t="s">
        <v>114</v>
      </c>
      <c r="C56" s="10">
        <v>101200</v>
      </c>
      <c r="D56" s="94">
        <v>92</v>
      </c>
      <c r="E56" s="13">
        <v>300000</v>
      </c>
      <c r="F56" s="9" t="s">
        <v>93</v>
      </c>
      <c r="G56" s="9" t="s">
        <v>94</v>
      </c>
      <c r="H56" s="89" t="s">
        <v>74</v>
      </c>
      <c r="I56" s="148">
        <v>39974</v>
      </c>
      <c r="J56" s="146">
        <v>39736</v>
      </c>
    </row>
    <row r="57" spans="1:12" x14ac:dyDescent="0.35">
      <c r="A57" s="83" t="s">
        <v>244</v>
      </c>
      <c r="B57" s="41" t="s">
        <v>114</v>
      </c>
      <c r="C57" s="6">
        <v>333000</v>
      </c>
      <c r="D57" s="96">
        <v>148</v>
      </c>
      <c r="E57" s="7">
        <v>8221000</v>
      </c>
      <c r="F57" s="1"/>
      <c r="G57" s="39" t="s">
        <v>247</v>
      </c>
      <c r="H57" s="29" t="s">
        <v>45</v>
      </c>
      <c r="I57" s="146">
        <v>41304</v>
      </c>
      <c r="J57" s="147">
        <v>41037</v>
      </c>
      <c r="L57" s="27"/>
    </row>
    <row r="58" spans="1:12" x14ac:dyDescent="0.35">
      <c r="A58" s="1" t="s">
        <v>56</v>
      </c>
      <c r="B58" s="41" t="s">
        <v>114</v>
      </c>
      <c r="C58" s="5">
        <v>370800</v>
      </c>
      <c r="D58" s="93">
        <v>309</v>
      </c>
      <c r="E58" s="3">
        <v>1000000</v>
      </c>
      <c r="F58" s="1" t="s">
        <v>57</v>
      </c>
      <c r="G58" s="1" t="s">
        <v>58</v>
      </c>
      <c r="H58" s="88" t="s">
        <v>14</v>
      </c>
      <c r="I58" s="79">
        <v>38974</v>
      </c>
      <c r="J58" s="79">
        <v>38974</v>
      </c>
    </row>
    <row r="59" spans="1:12" x14ac:dyDescent="0.35">
      <c r="A59" s="1" t="s">
        <v>69</v>
      </c>
      <c r="B59" s="9" t="s">
        <v>114</v>
      </c>
      <c r="C59" s="5">
        <v>302400</v>
      </c>
      <c r="D59" s="93">
        <v>250</v>
      </c>
      <c r="E59" s="3">
        <v>500000</v>
      </c>
      <c r="F59" s="1" t="s">
        <v>70</v>
      </c>
      <c r="G59" s="1" t="s">
        <v>71</v>
      </c>
      <c r="H59" s="88" t="s">
        <v>49</v>
      </c>
      <c r="I59" s="79">
        <v>39008</v>
      </c>
      <c r="J59" s="79">
        <v>39008</v>
      </c>
    </row>
    <row r="60" spans="1:12" x14ac:dyDescent="0.35">
      <c r="A60" s="1" t="s">
        <v>137</v>
      </c>
      <c r="B60" s="41" t="s">
        <v>114</v>
      </c>
      <c r="C60" s="3">
        <v>205400</v>
      </c>
      <c r="D60" s="93">
        <v>158</v>
      </c>
      <c r="E60" s="5">
        <v>66790000</v>
      </c>
      <c r="F60" s="1" t="s">
        <v>63</v>
      </c>
      <c r="G60" s="1" t="s">
        <v>98</v>
      </c>
      <c r="H60" s="88" t="s">
        <v>49</v>
      </c>
      <c r="I60" s="146">
        <v>40899</v>
      </c>
      <c r="J60" s="146">
        <v>40064</v>
      </c>
    </row>
    <row r="61" spans="1:12" s="15" customFormat="1" x14ac:dyDescent="0.35">
      <c r="A61" s="9" t="s">
        <v>146</v>
      </c>
      <c r="B61" s="41" t="s">
        <v>114</v>
      </c>
      <c r="C61" s="13">
        <v>59400</v>
      </c>
      <c r="D61" s="94">
        <v>54</v>
      </c>
      <c r="E61" s="13">
        <v>60000</v>
      </c>
      <c r="F61" s="9" t="s">
        <v>147</v>
      </c>
      <c r="G61" s="9" t="s">
        <v>60</v>
      </c>
      <c r="H61" s="89" t="s">
        <v>60</v>
      </c>
      <c r="I61" s="149">
        <v>40582</v>
      </c>
      <c r="J61" s="149">
        <v>40463</v>
      </c>
    </row>
    <row r="62" spans="1:12" x14ac:dyDescent="0.35">
      <c r="A62" s="1" t="s">
        <v>39</v>
      </c>
      <c r="B62" s="9" t="s">
        <v>114</v>
      </c>
      <c r="C62" s="5">
        <v>855000</v>
      </c>
      <c r="D62" s="93">
        <v>570</v>
      </c>
      <c r="E62" s="3">
        <v>41500000</v>
      </c>
      <c r="F62" s="1" t="s">
        <v>40</v>
      </c>
      <c r="G62" s="1" t="s">
        <v>41</v>
      </c>
      <c r="H62" s="88" t="s">
        <v>42</v>
      </c>
      <c r="I62" s="79">
        <v>38504</v>
      </c>
      <c r="J62" s="79">
        <v>38504</v>
      </c>
    </row>
    <row r="63" spans="1:12" x14ac:dyDescent="0.35">
      <c r="A63" s="1" t="s">
        <v>29</v>
      </c>
      <c r="B63" s="9" t="s">
        <v>114</v>
      </c>
      <c r="C63" s="5">
        <v>390000</v>
      </c>
      <c r="D63" s="93">
        <v>300</v>
      </c>
      <c r="E63" s="3">
        <v>40000000</v>
      </c>
      <c r="F63" s="1" t="s">
        <v>8</v>
      </c>
      <c r="G63" s="1" t="s">
        <v>30</v>
      </c>
      <c r="H63" s="88" t="s">
        <v>31</v>
      </c>
      <c r="I63" s="79">
        <v>38476</v>
      </c>
      <c r="J63" s="79">
        <v>38476</v>
      </c>
    </row>
    <row r="64" spans="1:12" x14ac:dyDescent="0.35">
      <c r="A64" s="9" t="s">
        <v>29</v>
      </c>
      <c r="B64" s="1" t="s">
        <v>121</v>
      </c>
      <c r="C64" s="6">
        <v>960000</v>
      </c>
      <c r="D64" s="3" t="s">
        <v>276</v>
      </c>
      <c r="E64" s="3" t="s">
        <v>276</v>
      </c>
      <c r="F64" s="1" t="s">
        <v>8</v>
      </c>
      <c r="G64" s="1" t="s">
        <v>30</v>
      </c>
      <c r="H64" s="1" t="s">
        <v>31</v>
      </c>
      <c r="I64" s="79">
        <v>38476</v>
      </c>
      <c r="J64" s="79">
        <v>38476</v>
      </c>
    </row>
    <row r="65" spans="1:10" x14ac:dyDescent="0.35">
      <c r="A65" s="9" t="s">
        <v>134</v>
      </c>
      <c r="B65" s="9" t="s">
        <v>114</v>
      </c>
      <c r="C65" s="13">
        <v>142800</v>
      </c>
      <c r="D65" s="94">
        <v>119</v>
      </c>
      <c r="E65" s="10">
        <v>1250000</v>
      </c>
      <c r="F65" s="9" t="s">
        <v>135</v>
      </c>
      <c r="G65" s="9" t="s">
        <v>136</v>
      </c>
      <c r="H65" s="89" t="s">
        <v>67</v>
      </c>
      <c r="I65" s="149">
        <v>40833</v>
      </c>
      <c r="J65" s="149">
        <v>40036</v>
      </c>
    </row>
    <row r="66" spans="1:10" x14ac:dyDescent="0.35">
      <c r="A66" s="9" t="s">
        <v>145</v>
      </c>
      <c r="B66" s="9" t="s">
        <v>114</v>
      </c>
      <c r="C66" s="13">
        <v>79200</v>
      </c>
      <c r="D66" s="94">
        <v>66</v>
      </c>
      <c r="E66" s="13">
        <v>710000</v>
      </c>
      <c r="F66" s="9" t="s">
        <v>82</v>
      </c>
      <c r="G66" s="9" t="s">
        <v>60</v>
      </c>
      <c r="H66" s="89" t="s">
        <v>60</v>
      </c>
      <c r="I66" s="149">
        <v>40590</v>
      </c>
      <c r="J66" s="149">
        <v>40437</v>
      </c>
    </row>
    <row r="67" spans="1:10" x14ac:dyDescent="0.35">
      <c r="A67" s="1" t="s">
        <v>34</v>
      </c>
      <c r="B67" s="9" t="s">
        <v>114</v>
      </c>
      <c r="C67" s="5">
        <v>1099500</v>
      </c>
      <c r="D67" s="93">
        <v>733</v>
      </c>
      <c r="E67" s="3">
        <v>19000000</v>
      </c>
      <c r="F67" s="1" t="s">
        <v>23</v>
      </c>
      <c r="G67" s="1" t="s">
        <v>35</v>
      </c>
      <c r="H67" s="88" t="s">
        <v>28</v>
      </c>
      <c r="I67" s="79">
        <v>38476</v>
      </c>
      <c r="J67" s="79">
        <v>38476</v>
      </c>
    </row>
    <row r="68" spans="1:10" x14ac:dyDescent="0.35">
      <c r="A68" s="1" t="s">
        <v>50</v>
      </c>
      <c r="B68" s="9" t="s">
        <v>114</v>
      </c>
      <c r="C68" s="5">
        <v>3462000</v>
      </c>
      <c r="D68" s="93">
        <v>2308</v>
      </c>
      <c r="E68" s="3">
        <v>36000000</v>
      </c>
      <c r="F68" s="1" t="s">
        <v>23</v>
      </c>
      <c r="G68" s="1" t="s">
        <v>51</v>
      </c>
      <c r="H68" s="88" t="s">
        <v>18</v>
      </c>
      <c r="I68" s="79">
        <v>38749</v>
      </c>
      <c r="J68" s="79">
        <v>38749</v>
      </c>
    </row>
    <row r="69" spans="1:10" x14ac:dyDescent="0.35">
      <c r="A69" s="9" t="s">
        <v>50</v>
      </c>
      <c r="B69" s="1" t="s">
        <v>121</v>
      </c>
      <c r="C69" s="6">
        <v>734400</v>
      </c>
      <c r="D69" s="3" t="s">
        <v>276</v>
      </c>
      <c r="E69" s="3" t="s">
        <v>276</v>
      </c>
      <c r="F69" s="1" t="s">
        <v>23</v>
      </c>
      <c r="G69" s="1" t="s">
        <v>51</v>
      </c>
      <c r="H69" s="1" t="s">
        <v>18</v>
      </c>
      <c r="I69" s="79">
        <v>38749</v>
      </c>
      <c r="J69" s="79">
        <v>38749</v>
      </c>
    </row>
    <row r="70" spans="1:10" x14ac:dyDescent="0.35">
      <c r="A70" s="1" t="s">
        <v>167</v>
      </c>
      <c r="B70" s="9" t="s">
        <v>114</v>
      </c>
      <c r="C70" s="3">
        <v>3746250</v>
      </c>
      <c r="D70" s="96">
        <v>555</v>
      </c>
      <c r="E70" s="6">
        <v>11635300</v>
      </c>
      <c r="F70" s="1" t="s">
        <v>231</v>
      </c>
      <c r="G70" s="1" t="s">
        <v>60</v>
      </c>
      <c r="H70" s="88" t="s">
        <v>60</v>
      </c>
      <c r="I70" s="146">
        <v>40928</v>
      </c>
      <c r="J70" s="146">
        <v>40645</v>
      </c>
    </row>
    <row r="71" spans="1:10" x14ac:dyDescent="0.35">
      <c r="A71" s="9" t="s">
        <v>76</v>
      </c>
      <c r="B71" s="9" t="s">
        <v>114</v>
      </c>
      <c r="C71" s="10">
        <v>360000</v>
      </c>
      <c r="D71" s="94">
        <v>300</v>
      </c>
      <c r="E71" s="13">
        <v>3152000</v>
      </c>
      <c r="F71" s="9" t="s">
        <v>77</v>
      </c>
      <c r="G71" s="9" t="s">
        <v>78</v>
      </c>
      <c r="H71" s="89" t="s">
        <v>79</v>
      </c>
      <c r="I71" s="81">
        <v>39463</v>
      </c>
      <c r="J71" s="81">
        <v>39463</v>
      </c>
    </row>
    <row r="72" spans="1:10" x14ac:dyDescent="0.35">
      <c r="A72" s="1" t="s">
        <v>11</v>
      </c>
      <c r="B72" s="9" t="s">
        <v>114</v>
      </c>
      <c r="C72" s="5">
        <v>810000</v>
      </c>
      <c r="D72" s="93">
        <v>540</v>
      </c>
      <c r="E72" s="3">
        <v>47600000</v>
      </c>
      <c r="F72" s="1" t="s">
        <v>12</v>
      </c>
      <c r="G72" s="1" t="s">
        <v>13</v>
      </c>
      <c r="H72" s="88" t="s">
        <v>14</v>
      </c>
      <c r="I72" s="79">
        <v>38448</v>
      </c>
      <c r="J72" s="79">
        <v>38448</v>
      </c>
    </row>
    <row r="73" spans="1:10" x14ac:dyDescent="0.35">
      <c r="A73" s="9" t="s">
        <v>11</v>
      </c>
      <c r="B73" s="1" t="s">
        <v>121</v>
      </c>
      <c r="C73" s="6">
        <v>1142400</v>
      </c>
      <c r="D73" s="3" t="s">
        <v>276</v>
      </c>
      <c r="E73" s="3" t="s">
        <v>276</v>
      </c>
      <c r="F73" s="1" t="s">
        <v>12</v>
      </c>
      <c r="G73" s="1" t="s">
        <v>13</v>
      </c>
      <c r="H73" s="1" t="s">
        <v>14</v>
      </c>
      <c r="I73" s="79">
        <v>38448</v>
      </c>
      <c r="J73" s="79">
        <v>38448</v>
      </c>
    </row>
    <row r="74" spans="1:10" x14ac:dyDescent="0.35">
      <c r="A74" s="1" t="s">
        <v>33</v>
      </c>
      <c r="B74" s="9" t="s">
        <v>114</v>
      </c>
      <c r="C74" s="5">
        <v>750000</v>
      </c>
      <c r="D74" s="93">
        <v>500</v>
      </c>
      <c r="E74" s="3">
        <v>147000000</v>
      </c>
      <c r="F74" s="1" t="s">
        <v>12</v>
      </c>
      <c r="G74" s="1" t="s">
        <v>13</v>
      </c>
      <c r="H74" s="88" t="s">
        <v>14</v>
      </c>
      <c r="I74" s="79">
        <v>38630</v>
      </c>
      <c r="J74" s="79">
        <v>38630</v>
      </c>
    </row>
    <row r="75" spans="1:10" x14ac:dyDescent="0.35">
      <c r="A75" s="9" t="s">
        <v>33</v>
      </c>
      <c r="B75" s="1" t="s">
        <v>121</v>
      </c>
      <c r="C75" s="6">
        <v>2208840</v>
      </c>
      <c r="D75" s="3" t="s">
        <v>276</v>
      </c>
      <c r="E75" s="3" t="s">
        <v>276</v>
      </c>
      <c r="F75" s="1" t="s">
        <v>12</v>
      </c>
      <c r="G75" s="1" t="s">
        <v>13</v>
      </c>
      <c r="H75" s="1" t="s">
        <v>14</v>
      </c>
      <c r="I75" s="79">
        <v>38630</v>
      </c>
      <c r="J75" s="79">
        <v>38630</v>
      </c>
    </row>
    <row r="76" spans="1:10" x14ac:dyDescent="0.35">
      <c r="A76" s="1" t="s">
        <v>52</v>
      </c>
      <c r="B76" s="9" t="s">
        <v>114</v>
      </c>
      <c r="C76" s="5">
        <v>1588500</v>
      </c>
      <c r="D76" s="93">
        <v>1059</v>
      </c>
      <c r="E76" s="3">
        <v>538300000</v>
      </c>
      <c r="F76" s="1" t="s">
        <v>12</v>
      </c>
      <c r="G76" s="1" t="s">
        <v>13</v>
      </c>
      <c r="H76" s="88" t="s">
        <v>14</v>
      </c>
      <c r="I76" s="79">
        <v>38875</v>
      </c>
      <c r="J76" s="79">
        <v>38875</v>
      </c>
    </row>
    <row r="77" spans="1:10" x14ac:dyDescent="0.35">
      <c r="A77" s="9" t="s">
        <v>52</v>
      </c>
      <c r="B77" s="1" t="s">
        <v>121</v>
      </c>
      <c r="C77" s="6">
        <v>11060671</v>
      </c>
      <c r="D77" s="3" t="s">
        <v>276</v>
      </c>
      <c r="E77" s="3" t="s">
        <v>276</v>
      </c>
      <c r="F77" s="1" t="s">
        <v>12</v>
      </c>
      <c r="G77" s="1" t="s">
        <v>13</v>
      </c>
      <c r="H77" s="1" t="s">
        <v>14</v>
      </c>
      <c r="I77" s="79">
        <v>38875</v>
      </c>
      <c r="J77" s="79">
        <v>38875</v>
      </c>
    </row>
    <row r="78" spans="1:10" x14ac:dyDescent="0.35">
      <c r="A78" s="1" t="s">
        <v>72</v>
      </c>
      <c r="B78" s="9" t="s">
        <v>114</v>
      </c>
      <c r="C78" s="5">
        <v>420000</v>
      </c>
      <c r="D78" s="93">
        <v>300</v>
      </c>
      <c r="E78" s="3">
        <v>20000000</v>
      </c>
      <c r="F78" s="1" t="s">
        <v>12</v>
      </c>
      <c r="G78" s="1" t="s">
        <v>73</v>
      </c>
      <c r="H78" s="88" t="s">
        <v>49</v>
      </c>
      <c r="I78" s="79">
        <v>39254</v>
      </c>
      <c r="J78" s="79">
        <v>39254</v>
      </c>
    </row>
    <row r="79" spans="1:10" x14ac:dyDescent="0.35">
      <c r="A79" s="9" t="s">
        <v>72</v>
      </c>
      <c r="B79" s="1" t="s">
        <v>121</v>
      </c>
      <c r="C79" s="6">
        <v>1387680</v>
      </c>
      <c r="D79" s="3" t="s">
        <v>276</v>
      </c>
      <c r="E79" s="3" t="s">
        <v>276</v>
      </c>
      <c r="F79" s="1" t="s">
        <v>12</v>
      </c>
      <c r="G79" s="1" t="s">
        <v>73</v>
      </c>
      <c r="H79" s="1" t="s">
        <v>49</v>
      </c>
      <c r="I79" s="79">
        <v>39254</v>
      </c>
      <c r="J79" s="79">
        <v>39254</v>
      </c>
    </row>
    <row r="80" spans="1:10" x14ac:dyDescent="0.35">
      <c r="A80" s="9" t="s">
        <v>112</v>
      </c>
      <c r="B80" s="9" t="s">
        <v>114</v>
      </c>
      <c r="C80" s="10">
        <v>186200</v>
      </c>
      <c r="D80" s="94">
        <v>133</v>
      </c>
      <c r="E80" s="13">
        <v>4670000</v>
      </c>
      <c r="F80" s="9" t="s">
        <v>63</v>
      </c>
      <c r="G80" s="9" t="s">
        <v>78</v>
      </c>
      <c r="H80" s="89" t="s">
        <v>79</v>
      </c>
      <c r="I80" s="152">
        <v>40345</v>
      </c>
      <c r="J80" s="146">
        <v>40246</v>
      </c>
    </row>
    <row r="81" spans="1:10" x14ac:dyDescent="0.35">
      <c r="A81" s="9" t="s">
        <v>129</v>
      </c>
      <c r="B81" s="9" t="s">
        <v>114</v>
      </c>
      <c r="C81" s="13">
        <v>187200</v>
      </c>
      <c r="D81" s="94">
        <v>156</v>
      </c>
      <c r="E81" s="13">
        <v>5000000</v>
      </c>
      <c r="F81" s="9" t="s">
        <v>130</v>
      </c>
      <c r="G81" s="9" t="s">
        <v>94</v>
      </c>
      <c r="H81" s="89" t="s">
        <v>74</v>
      </c>
      <c r="I81" s="152">
        <v>40367</v>
      </c>
      <c r="J81" s="146">
        <v>40036</v>
      </c>
    </row>
    <row r="82" spans="1:10" x14ac:dyDescent="0.35">
      <c r="A82" s="9" t="s">
        <v>123</v>
      </c>
      <c r="B82" s="9" t="s">
        <v>114</v>
      </c>
      <c r="C82" s="13">
        <v>455000</v>
      </c>
      <c r="D82" s="94">
        <v>325</v>
      </c>
      <c r="E82" s="13">
        <v>28580000</v>
      </c>
      <c r="F82" s="9" t="s">
        <v>124</v>
      </c>
      <c r="G82" s="9" t="s">
        <v>21</v>
      </c>
      <c r="H82" s="89" t="s">
        <v>14</v>
      </c>
      <c r="I82" s="152">
        <v>40389</v>
      </c>
      <c r="J82" s="146">
        <v>40218</v>
      </c>
    </row>
    <row r="83" spans="1:10" s="15" customFormat="1" x14ac:dyDescent="0.35">
      <c r="A83" s="9" t="s">
        <v>123</v>
      </c>
      <c r="B83" s="1" t="s">
        <v>121</v>
      </c>
      <c r="C83" s="11">
        <v>636488</v>
      </c>
      <c r="D83" s="3" t="s">
        <v>276</v>
      </c>
      <c r="E83" s="3" t="s">
        <v>276</v>
      </c>
      <c r="F83" s="9" t="s">
        <v>124</v>
      </c>
      <c r="G83" s="9" t="s">
        <v>21</v>
      </c>
      <c r="H83" s="9" t="s">
        <v>14</v>
      </c>
      <c r="I83" s="152">
        <v>40389</v>
      </c>
      <c r="J83" s="146">
        <v>40218</v>
      </c>
    </row>
    <row r="84" spans="1:10" s="15" customFormat="1" x14ac:dyDescent="0.35">
      <c r="A84" s="83" t="s">
        <v>254</v>
      </c>
      <c r="B84" s="9" t="s">
        <v>114</v>
      </c>
      <c r="C84" s="6">
        <v>346500</v>
      </c>
      <c r="D84" s="96">
        <v>154</v>
      </c>
      <c r="E84" s="7">
        <v>964920</v>
      </c>
      <c r="F84" s="1"/>
      <c r="G84" s="39" t="s">
        <v>256</v>
      </c>
      <c r="H84" s="29" t="s">
        <v>257</v>
      </c>
      <c r="I84" s="146">
        <v>41292</v>
      </c>
      <c r="J84" s="147">
        <v>41102</v>
      </c>
    </row>
    <row r="85" spans="1:10" s="15" customFormat="1" x14ac:dyDescent="0.35">
      <c r="A85" s="29" t="s">
        <v>214</v>
      </c>
      <c r="B85" s="9" t="s">
        <v>114</v>
      </c>
      <c r="C85" s="33">
        <v>245250</v>
      </c>
      <c r="D85" s="95">
        <v>109</v>
      </c>
      <c r="E85" s="37">
        <v>1503450</v>
      </c>
      <c r="F85" s="9" t="s">
        <v>180</v>
      </c>
      <c r="G85" s="39" t="s">
        <v>215</v>
      </c>
      <c r="H85" s="29" t="s">
        <v>216</v>
      </c>
      <c r="I85" s="146">
        <v>41066</v>
      </c>
      <c r="J85" s="147">
        <v>40771</v>
      </c>
    </row>
    <row r="86" spans="1:10" x14ac:dyDescent="0.35">
      <c r="A86" s="1" t="s">
        <v>168</v>
      </c>
      <c r="B86" s="9" t="s">
        <v>114</v>
      </c>
      <c r="C86" s="3">
        <v>10721250</v>
      </c>
      <c r="D86" s="96">
        <v>953</v>
      </c>
      <c r="E86" s="6">
        <v>25060000</v>
      </c>
      <c r="F86" s="1"/>
      <c r="G86" s="1" t="s">
        <v>221</v>
      </c>
      <c r="H86" s="88" t="s">
        <v>222</v>
      </c>
      <c r="I86" s="146">
        <v>41042</v>
      </c>
      <c r="J86" s="147">
        <v>40645</v>
      </c>
    </row>
    <row r="87" spans="1:10" x14ac:dyDescent="0.35">
      <c r="A87" s="9" t="s">
        <v>168</v>
      </c>
      <c r="B87" s="1" t="s">
        <v>121</v>
      </c>
      <c r="C87" s="6">
        <v>1552467</v>
      </c>
      <c r="D87" s="3" t="s">
        <v>276</v>
      </c>
      <c r="E87" s="3" t="s">
        <v>276</v>
      </c>
      <c r="F87" s="1"/>
      <c r="G87" s="1" t="s">
        <v>172</v>
      </c>
      <c r="H87" s="1" t="s">
        <v>75</v>
      </c>
      <c r="I87" s="79">
        <v>40988</v>
      </c>
      <c r="J87" s="146">
        <v>40645</v>
      </c>
    </row>
    <row r="88" spans="1:10" x14ac:dyDescent="0.35">
      <c r="A88" s="1" t="s">
        <v>46</v>
      </c>
      <c r="B88" s="9" t="s">
        <v>114</v>
      </c>
      <c r="C88" s="5">
        <v>408200</v>
      </c>
      <c r="D88" s="93">
        <v>314</v>
      </c>
      <c r="E88" s="3">
        <v>2000000</v>
      </c>
      <c r="F88" s="1" t="s">
        <v>47</v>
      </c>
      <c r="G88" s="1" t="s">
        <v>48</v>
      </c>
      <c r="H88" s="88" t="s">
        <v>49</v>
      </c>
      <c r="I88" s="79">
        <v>38546</v>
      </c>
      <c r="J88" s="79">
        <v>38546</v>
      </c>
    </row>
    <row r="89" spans="1:10" x14ac:dyDescent="0.35">
      <c r="A89" s="29" t="s">
        <v>208</v>
      </c>
      <c r="B89" s="9" t="s">
        <v>114</v>
      </c>
      <c r="C89" s="33">
        <v>225000</v>
      </c>
      <c r="D89" s="95">
        <v>100</v>
      </c>
      <c r="E89" s="37">
        <v>3500000</v>
      </c>
      <c r="F89" s="9" t="s">
        <v>209</v>
      </c>
      <c r="G89" s="39" t="s">
        <v>210</v>
      </c>
      <c r="H89" s="29" t="s">
        <v>14</v>
      </c>
      <c r="I89" s="146">
        <v>41064</v>
      </c>
      <c r="J89" s="147">
        <v>40738</v>
      </c>
    </row>
    <row r="90" spans="1:10" x14ac:dyDescent="0.35">
      <c r="A90" s="1" t="s">
        <v>177</v>
      </c>
      <c r="B90" s="9" t="s">
        <v>114</v>
      </c>
      <c r="C90" s="3">
        <v>371250</v>
      </c>
      <c r="D90" s="96">
        <v>165</v>
      </c>
      <c r="E90" s="6">
        <v>1396000</v>
      </c>
      <c r="F90" s="1" t="s">
        <v>178</v>
      </c>
      <c r="G90" s="1" t="s">
        <v>60</v>
      </c>
      <c r="H90" s="88" t="s">
        <v>60</v>
      </c>
      <c r="I90" s="146">
        <v>40897</v>
      </c>
      <c r="J90" s="146">
        <v>40676</v>
      </c>
    </row>
    <row r="91" spans="1:10" x14ac:dyDescent="0.35">
      <c r="A91" s="83" t="s">
        <v>228</v>
      </c>
      <c r="B91" s="9" t="s">
        <v>114</v>
      </c>
      <c r="C91" s="7">
        <v>184500</v>
      </c>
      <c r="D91" s="96">
        <v>82</v>
      </c>
      <c r="E91" s="7">
        <v>1384000</v>
      </c>
      <c r="F91" s="9"/>
      <c r="G91" s="39" t="s">
        <v>229</v>
      </c>
      <c r="H91" s="29" t="s">
        <v>230</v>
      </c>
      <c r="I91" s="146">
        <v>41163</v>
      </c>
      <c r="J91" s="147">
        <v>40925</v>
      </c>
    </row>
    <row r="92" spans="1:10" s="15" customFormat="1" x14ac:dyDescent="0.35">
      <c r="A92" s="1" t="s">
        <v>171</v>
      </c>
      <c r="B92" s="9" t="s">
        <v>114</v>
      </c>
      <c r="C92" s="3">
        <v>202500</v>
      </c>
      <c r="D92" s="96">
        <v>90</v>
      </c>
      <c r="E92" s="6">
        <v>1700000</v>
      </c>
      <c r="F92" s="1" t="s">
        <v>26</v>
      </c>
      <c r="G92" s="1" t="s">
        <v>60</v>
      </c>
      <c r="H92" s="88" t="s">
        <v>60</v>
      </c>
      <c r="I92" s="146">
        <v>40893</v>
      </c>
      <c r="J92" s="146">
        <v>40645</v>
      </c>
    </row>
    <row r="93" spans="1:10" s="15" customFormat="1" x14ac:dyDescent="0.35">
      <c r="A93" s="9" t="s">
        <v>119</v>
      </c>
      <c r="B93" s="1" t="s">
        <v>121</v>
      </c>
      <c r="C93" s="6">
        <v>28956550</v>
      </c>
      <c r="D93" s="2">
        <v>1300</v>
      </c>
      <c r="E93" s="3">
        <v>413665000</v>
      </c>
      <c r="F93" s="1" t="s">
        <v>95</v>
      </c>
      <c r="G93" s="1" t="s">
        <v>120</v>
      </c>
      <c r="H93" s="1" t="s">
        <v>31</v>
      </c>
      <c r="I93" s="148">
        <v>40192</v>
      </c>
      <c r="J93" s="79">
        <v>40155</v>
      </c>
    </row>
    <row r="94" spans="1:10" s="15" customFormat="1" x14ac:dyDescent="0.35">
      <c r="A94" s="29" t="s">
        <v>250</v>
      </c>
      <c r="B94" s="9" t="s">
        <v>114</v>
      </c>
      <c r="C94" s="33">
        <v>2700000</v>
      </c>
      <c r="D94" s="95">
        <v>602</v>
      </c>
      <c r="E94" s="37">
        <v>4980000</v>
      </c>
      <c r="F94" s="9"/>
      <c r="G94" s="39" t="s">
        <v>60</v>
      </c>
      <c r="H94" s="29" t="s">
        <v>60</v>
      </c>
      <c r="I94" s="146">
        <v>40934</v>
      </c>
      <c r="J94" s="146">
        <v>40827</v>
      </c>
    </row>
    <row r="95" spans="1:10" s="15" customFormat="1" x14ac:dyDescent="0.35">
      <c r="A95" s="83" t="s">
        <v>223</v>
      </c>
      <c r="B95" s="9" t="s">
        <v>114</v>
      </c>
      <c r="C95" s="7">
        <v>202500</v>
      </c>
      <c r="D95" s="96">
        <v>90</v>
      </c>
      <c r="E95" s="7">
        <v>7500000</v>
      </c>
      <c r="F95" s="9" t="s">
        <v>95</v>
      </c>
      <c r="G95" s="39" t="s">
        <v>60</v>
      </c>
      <c r="H95" s="29" t="s">
        <v>60</v>
      </c>
      <c r="I95" s="146">
        <v>41176</v>
      </c>
      <c r="J95" s="147">
        <v>40890</v>
      </c>
    </row>
    <row r="96" spans="1:10" s="15" customFormat="1" x14ac:dyDescent="0.35">
      <c r="A96" s="129" t="s">
        <v>211</v>
      </c>
      <c r="B96" s="9" t="s">
        <v>114</v>
      </c>
      <c r="C96" s="131">
        <v>27000000</v>
      </c>
      <c r="D96" s="133">
        <v>2000</v>
      </c>
      <c r="E96" s="135">
        <v>57885000</v>
      </c>
      <c r="F96" s="60" t="s">
        <v>23</v>
      </c>
      <c r="G96" s="136" t="s">
        <v>212</v>
      </c>
      <c r="H96" s="129" t="s">
        <v>28</v>
      </c>
      <c r="I96" s="146">
        <v>40990</v>
      </c>
      <c r="J96" s="147">
        <v>40738</v>
      </c>
    </row>
    <row r="97" spans="1:10" s="15" customFormat="1" x14ac:dyDescent="0.35">
      <c r="A97" s="9" t="s">
        <v>271</v>
      </c>
      <c r="B97" s="9" t="s">
        <v>114</v>
      </c>
      <c r="C97" s="13">
        <v>1111500</v>
      </c>
      <c r="D97" s="94">
        <v>741</v>
      </c>
      <c r="E97" s="13">
        <v>2800789</v>
      </c>
      <c r="F97" s="9" t="s">
        <v>54</v>
      </c>
      <c r="G97" s="9" t="s">
        <v>66</v>
      </c>
      <c r="H97" s="89" t="s">
        <v>67</v>
      </c>
      <c r="I97" s="152">
        <v>40416</v>
      </c>
      <c r="J97" s="146">
        <v>40281</v>
      </c>
    </row>
    <row r="98" spans="1:10" s="15" customFormat="1" x14ac:dyDescent="0.35">
      <c r="A98" s="1" t="s">
        <v>15</v>
      </c>
      <c r="B98" s="9" t="s">
        <v>114</v>
      </c>
      <c r="C98" s="5">
        <v>1155000</v>
      </c>
      <c r="D98" s="93">
        <v>770</v>
      </c>
      <c r="E98" s="3">
        <v>200000000</v>
      </c>
      <c r="F98" s="1" t="s">
        <v>16</v>
      </c>
      <c r="G98" s="1" t="s">
        <v>17</v>
      </c>
      <c r="H98" s="88" t="s">
        <v>18</v>
      </c>
      <c r="I98" s="79">
        <v>38385</v>
      </c>
      <c r="J98" s="79">
        <v>38385</v>
      </c>
    </row>
    <row r="99" spans="1:10" s="15" customFormat="1" x14ac:dyDescent="0.35">
      <c r="A99" s="9" t="s">
        <v>15</v>
      </c>
      <c r="B99" s="1" t="s">
        <v>121</v>
      </c>
      <c r="C99" s="6">
        <v>1296000</v>
      </c>
      <c r="D99" s="3" t="s">
        <v>276</v>
      </c>
      <c r="E99" s="3" t="s">
        <v>276</v>
      </c>
      <c r="F99" s="1" t="s">
        <v>16</v>
      </c>
      <c r="G99" s="1" t="s">
        <v>17</v>
      </c>
      <c r="H99" s="1" t="s">
        <v>18</v>
      </c>
      <c r="I99" s="79">
        <v>38385</v>
      </c>
      <c r="J99" s="79">
        <v>38385</v>
      </c>
    </row>
    <row r="100" spans="1:10" x14ac:dyDescent="0.35">
      <c r="A100" s="9" t="s">
        <v>125</v>
      </c>
      <c r="B100" s="9" t="s">
        <v>114</v>
      </c>
      <c r="C100" s="13">
        <v>289800</v>
      </c>
      <c r="D100" s="94">
        <v>207</v>
      </c>
      <c r="E100" s="13">
        <v>12200000</v>
      </c>
      <c r="F100" s="9" t="s">
        <v>12</v>
      </c>
      <c r="G100" s="9" t="s">
        <v>21</v>
      </c>
      <c r="H100" s="89" t="s">
        <v>14</v>
      </c>
      <c r="I100" s="152">
        <v>40386</v>
      </c>
      <c r="J100" s="146">
        <v>40099</v>
      </c>
    </row>
    <row r="101" spans="1:10" x14ac:dyDescent="0.35">
      <c r="A101" s="1" t="s">
        <v>108</v>
      </c>
      <c r="B101" s="9" t="s">
        <v>114</v>
      </c>
      <c r="C101" s="5">
        <v>129600</v>
      </c>
      <c r="D101" s="93">
        <v>108</v>
      </c>
      <c r="E101" s="3">
        <v>1500000</v>
      </c>
      <c r="F101" s="1" t="s">
        <v>109</v>
      </c>
      <c r="G101" s="1" t="s">
        <v>60</v>
      </c>
      <c r="H101" s="88" t="s">
        <v>60</v>
      </c>
      <c r="I101" s="148">
        <v>40310</v>
      </c>
      <c r="J101" s="146">
        <v>40099</v>
      </c>
    </row>
    <row r="102" spans="1:10" x14ac:dyDescent="0.35">
      <c r="A102" s="1" t="s">
        <v>118</v>
      </c>
      <c r="B102" s="9" t="s">
        <v>114</v>
      </c>
      <c r="C102" s="5">
        <v>1557000</v>
      </c>
      <c r="D102" s="93">
        <v>1038</v>
      </c>
      <c r="E102" s="3">
        <v>16372500</v>
      </c>
      <c r="F102" s="1" t="s">
        <v>61</v>
      </c>
      <c r="G102" s="1" t="s">
        <v>21</v>
      </c>
      <c r="H102" s="88" t="s">
        <v>14</v>
      </c>
      <c r="I102" s="148">
        <v>40164</v>
      </c>
      <c r="J102" s="146">
        <v>38922</v>
      </c>
    </row>
    <row r="103" spans="1:10" x14ac:dyDescent="0.35">
      <c r="A103" s="9" t="s">
        <v>265</v>
      </c>
      <c r="B103" s="1" t="s">
        <v>121</v>
      </c>
      <c r="C103" s="56">
        <v>584498</v>
      </c>
      <c r="D103" s="3" t="s">
        <v>276</v>
      </c>
      <c r="E103" s="3" t="s">
        <v>276</v>
      </c>
      <c r="F103" s="1"/>
      <c r="G103" s="1"/>
      <c r="H103" s="1"/>
      <c r="I103" s="79">
        <v>41173</v>
      </c>
      <c r="J103" s="146">
        <v>38922</v>
      </c>
    </row>
    <row r="104" spans="1:10" s="20" customFormat="1" x14ac:dyDescent="0.35">
      <c r="A104" s="128" t="s">
        <v>279</v>
      </c>
      <c r="B104" s="128"/>
      <c r="C104" s="138">
        <f>SUM(C3:C103)</f>
        <v>183011769</v>
      </c>
      <c r="D104" s="140">
        <f>SUM(D3:D103)</f>
        <v>31720</v>
      </c>
      <c r="E104" s="138">
        <f>SUM(E3:E103)</f>
        <v>2481422661</v>
      </c>
      <c r="F104" s="128"/>
      <c r="G104" s="128"/>
      <c r="H104" s="139"/>
      <c r="I104" s="153"/>
      <c r="J104" s="153"/>
    </row>
    <row r="105" spans="1:10" x14ac:dyDescent="0.35">
      <c r="A105" s="84" t="s">
        <v>277</v>
      </c>
    </row>
  </sheetData>
  <pageMargins left="0.7" right="0.7" top="0.75" bottom="0.75" header="0.3" footer="0.3"/>
  <pageSetup scale="75" orientation="landscape" r:id="rId1"/>
  <headerFooter>
    <oddHeader>&amp;C&amp;"-,Bold"Business Retention and Relocation Assistance Grant Program&amp;"-,Regular"
&amp;10Executed Projects
(Inception - 2/28/2013)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9"/>
  <sheetViews>
    <sheetView tabSelected="1" workbookViewId="0">
      <pane xSplit="4920" ySplit="1160" topLeftCell="D73" activePane="bottomLeft"/>
      <selection pane="topRight" activeCell="K1" sqref="K1:M65536"/>
      <selection pane="bottomLeft" activeCell="B90" sqref="B90"/>
      <selection pane="bottomRight" activeCell="R80" sqref="R80"/>
    </sheetView>
  </sheetViews>
  <sheetFormatPr defaultRowHeight="15.5" x14ac:dyDescent="0.35"/>
  <cols>
    <col min="1" max="1" width="8.1796875" customWidth="1"/>
    <col min="2" max="2" width="33.54296875" style="109" bestFit="1" customWidth="1"/>
    <col min="3" max="3" width="12.36328125" style="107" bestFit="1" customWidth="1"/>
    <col min="4" max="4" width="13.453125" style="107" customWidth="1"/>
    <col min="5" max="5" width="16.453125" style="107" bestFit="1" customWidth="1"/>
    <col min="6" max="8" width="16.453125" style="107" customWidth="1"/>
    <col min="9" max="9" width="12.36328125" style="107" bestFit="1" customWidth="1"/>
    <col min="10" max="10" width="19.54296875" style="107" bestFit="1" customWidth="1"/>
    <col min="11" max="11" width="23.54296875" style="107" hidden="1" customWidth="1"/>
    <col min="12" max="12" width="21.90625" style="109" hidden="1" customWidth="1"/>
    <col min="13" max="13" width="17.36328125" style="107" hidden="1" customWidth="1"/>
    <col min="14" max="14" width="14.54296875" style="107" bestFit="1" customWidth="1"/>
    <col min="15" max="15" width="15.36328125" style="108" customWidth="1"/>
    <col min="16" max="16" width="21.453125" style="108" hidden="1" customWidth="1"/>
    <col min="17" max="17" width="15.1796875" hidden="1" customWidth="1"/>
    <col min="18" max="18" width="22.6328125" bestFit="1" customWidth="1"/>
    <col min="38" max="38" width="10.6328125" bestFit="1" customWidth="1"/>
  </cols>
  <sheetData>
    <row r="1" spans="1:256" ht="16" thickBot="1" x14ac:dyDescent="0.4"/>
    <row r="2" spans="1:256" ht="27" thickBot="1" x14ac:dyDescent="0.4">
      <c r="A2" s="16" t="s">
        <v>306</v>
      </c>
      <c r="B2" s="16" t="s">
        <v>0</v>
      </c>
      <c r="C2" s="16" t="s">
        <v>113</v>
      </c>
      <c r="D2" s="16" t="s">
        <v>411</v>
      </c>
      <c r="E2" s="17" t="s">
        <v>409</v>
      </c>
      <c r="F2" s="17" t="s">
        <v>408</v>
      </c>
      <c r="G2" s="17" t="s">
        <v>410</v>
      </c>
      <c r="H2" s="155" t="s">
        <v>281</v>
      </c>
      <c r="I2" s="91" t="s">
        <v>381</v>
      </c>
      <c r="J2" s="17" t="s">
        <v>2</v>
      </c>
      <c r="K2" s="16" t="s">
        <v>3</v>
      </c>
      <c r="L2" s="16" t="s">
        <v>4</v>
      </c>
      <c r="M2" s="16" t="s">
        <v>5</v>
      </c>
      <c r="N2" s="17" t="s">
        <v>122</v>
      </c>
      <c r="O2" s="175" t="s">
        <v>149</v>
      </c>
      <c r="P2" s="19" t="s">
        <v>116</v>
      </c>
      <c r="Q2" s="19" t="s">
        <v>117</v>
      </c>
      <c r="R2" s="205" t="s">
        <v>400</v>
      </c>
    </row>
    <row r="3" spans="1:256" ht="14.5" x14ac:dyDescent="0.35">
      <c r="A3" s="84" t="s">
        <v>292</v>
      </c>
      <c r="B3" s="41" t="s">
        <v>81</v>
      </c>
      <c r="C3" s="41" t="s">
        <v>114</v>
      </c>
      <c r="D3" s="11">
        <v>246400</v>
      </c>
      <c r="E3" s="64">
        <v>246400</v>
      </c>
      <c r="F3" s="64">
        <v>246400</v>
      </c>
      <c r="G3" s="64">
        <f>+E3-F3</f>
        <v>0</v>
      </c>
      <c r="H3" s="202">
        <v>1</v>
      </c>
      <c r="I3" s="187">
        <v>176</v>
      </c>
      <c r="J3" s="188">
        <v>3000000</v>
      </c>
      <c r="K3" s="189" t="s">
        <v>82</v>
      </c>
      <c r="L3" s="189" t="s">
        <v>80</v>
      </c>
      <c r="M3" s="190" t="s">
        <v>42</v>
      </c>
      <c r="N3" s="173">
        <v>40080</v>
      </c>
      <c r="O3" s="173">
        <v>39532</v>
      </c>
      <c r="P3" s="67">
        <v>55000000</v>
      </c>
      <c r="Q3" s="67">
        <v>52549000</v>
      </c>
      <c r="R3" s="176" t="s">
        <v>403</v>
      </c>
    </row>
    <row r="4" spans="1:256" x14ac:dyDescent="0.35">
      <c r="A4" s="83" t="s">
        <v>307</v>
      </c>
      <c r="B4" s="83" t="s">
        <v>242</v>
      </c>
      <c r="C4" s="9" t="s">
        <v>114</v>
      </c>
      <c r="D4" s="11">
        <v>180000</v>
      </c>
      <c r="E4" s="6">
        <v>180000</v>
      </c>
      <c r="F4" s="6">
        <v>0</v>
      </c>
      <c r="G4" s="64">
        <v>0</v>
      </c>
      <c r="H4" s="186">
        <v>1</v>
      </c>
      <c r="I4" s="195">
        <v>80</v>
      </c>
      <c r="J4" s="196">
        <v>850000</v>
      </c>
      <c r="K4" s="176" t="s">
        <v>385</v>
      </c>
      <c r="L4" s="176" t="s">
        <v>89</v>
      </c>
      <c r="M4" s="31" t="s">
        <v>90</v>
      </c>
      <c r="N4" s="173">
        <v>41114</v>
      </c>
      <c r="O4" s="173">
        <v>41037</v>
      </c>
      <c r="R4" s="176" t="s">
        <v>405</v>
      </c>
    </row>
    <row r="5" spans="1:256" ht="14.5" x14ac:dyDescent="0.35">
      <c r="A5" s="1" t="s">
        <v>305</v>
      </c>
      <c r="B5" s="83" t="s">
        <v>379</v>
      </c>
      <c r="C5" s="41" t="s">
        <v>114</v>
      </c>
      <c r="D5" s="11">
        <v>112500</v>
      </c>
      <c r="E5" s="11">
        <v>112500</v>
      </c>
      <c r="F5" s="11">
        <v>112500</v>
      </c>
      <c r="G5" s="64">
        <f t="shared" ref="G5:G66" si="0">+E5-F5</f>
        <v>0</v>
      </c>
      <c r="H5" s="191">
        <v>1</v>
      </c>
      <c r="I5" s="192">
        <v>50</v>
      </c>
      <c r="J5" s="193">
        <v>370000</v>
      </c>
      <c r="K5" s="177" t="s">
        <v>384</v>
      </c>
      <c r="L5" s="177" t="s">
        <v>139</v>
      </c>
      <c r="M5" s="194" t="s">
        <v>45</v>
      </c>
      <c r="N5" s="173">
        <v>41340</v>
      </c>
      <c r="O5" s="173">
        <v>41191</v>
      </c>
      <c r="P5" s="7">
        <v>18860000</v>
      </c>
      <c r="Q5" s="7">
        <v>16488700</v>
      </c>
      <c r="R5" s="176" t="s">
        <v>403</v>
      </c>
    </row>
    <row r="6" spans="1:256" s="207" customFormat="1" ht="14.5" x14ac:dyDescent="0.35">
      <c r="A6" s="1" t="s">
        <v>308</v>
      </c>
      <c r="B6" s="83" t="s">
        <v>174</v>
      </c>
      <c r="C6" s="41" t="s">
        <v>114</v>
      </c>
      <c r="D6" s="11">
        <v>328500</v>
      </c>
      <c r="E6" s="11">
        <v>328500</v>
      </c>
      <c r="F6" s="11">
        <v>328500</v>
      </c>
      <c r="G6" s="64">
        <f t="shared" si="0"/>
        <v>0</v>
      </c>
      <c r="H6" s="191">
        <v>1</v>
      </c>
      <c r="I6" s="192">
        <v>146</v>
      </c>
      <c r="J6" s="193">
        <v>6000000</v>
      </c>
      <c r="K6" s="177" t="s">
        <v>70</v>
      </c>
      <c r="L6" s="177" t="s">
        <v>396</v>
      </c>
      <c r="M6" s="194" t="s">
        <v>45</v>
      </c>
      <c r="N6" s="173">
        <v>40906</v>
      </c>
      <c r="O6" s="173">
        <v>40676</v>
      </c>
      <c r="P6" s="7">
        <v>7786800</v>
      </c>
      <c r="Q6" s="7">
        <v>5834400</v>
      </c>
      <c r="R6" s="176" t="s">
        <v>414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4.5" x14ac:dyDescent="0.35">
      <c r="A7" s="1" t="s">
        <v>309</v>
      </c>
      <c r="B7" s="1" t="s">
        <v>87</v>
      </c>
      <c r="C7" s="41" t="s">
        <v>114</v>
      </c>
      <c r="D7" s="11">
        <v>89700</v>
      </c>
      <c r="E7" s="5">
        <v>89700</v>
      </c>
      <c r="F7" s="62">
        <v>89700</v>
      </c>
      <c r="G7" s="64">
        <f t="shared" si="0"/>
        <v>0</v>
      </c>
      <c r="H7" s="202">
        <v>1</v>
      </c>
      <c r="I7" s="179">
        <v>69</v>
      </c>
      <c r="J7" s="180">
        <v>7500000</v>
      </c>
      <c r="K7" s="176" t="s">
        <v>88</v>
      </c>
      <c r="L7" s="176" t="s">
        <v>89</v>
      </c>
      <c r="M7" s="31" t="s">
        <v>90</v>
      </c>
      <c r="N7" s="173">
        <v>40141</v>
      </c>
      <c r="O7" s="173">
        <v>39617</v>
      </c>
      <c r="P7" s="7">
        <v>12015965</v>
      </c>
      <c r="Q7" s="7">
        <v>8347820</v>
      </c>
      <c r="R7" s="176" t="s">
        <v>403</v>
      </c>
    </row>
    <row r="8" spans="1:256" ht="14.5" x14ac:dyDescent="0.35">
      <c r="A8" s="1" t="s">
        <v>297</v>
      </c>
      <c r="B8" s="83" t="s">
        <v>399</v>
      </c>
      <c r="C8" s="41" t="s">
        <v>114</v>
      </c>
      <c r="D8" s="11">
        <v>1659000</v>
      </c>
      <c r="E8" s="5">
        <v>1659000</v>
      </c>
      <c r="F8" s="64">
        <v>0</v>
      </c>
      <c r="G8" s="64">
        <v>0</v>
      </c>
      <c r="H8" s="181">
        <v>1</v>
      </c>
      <c r="I8" s="179">
        <v>1106</v>
      </c>
      <c r="J8" s="180">
        <v>6568000</v>
      </c>
      <c r="K8" s="176" t="s">
        <v>16</v>
      </c>
      <c r="L8" s="176" t="s">
        <v>416</v>
      </c>
      <c r="M8" s="31" t="s">
        <v>14</v>
      </c>
      <c r="N8" s="173">
        <v>38476</v>
      </c>
      <c r="O8" s="173">
        <v>38476</v>
      </c>
      <c r="P8" s="7">
        <v>15969000</v>
      </c>
      <c r="Q8" s="7">
        <v>13010160</v>
      </c>
      <c r="R8" s="176" t="s">
        <v>401</v>
      </c>
    </row>
    <row r="9" spans="1:256" ht="14.5" x14ac:dyDescent="0.35">
      <c r="A9" s="1" t="s">
        <v>347</v>
      </c>
      <c r="B9" s="1" t="s">
        <v>158</v>
      </c>
      <c r="C9" s="41" t="s">
        <v>114</v>
      </c>
      <c r="D9" s="11">
        <v>448000</v>
      </c>
      <c r="E9" s="5">
        <v>448000</v>
      </c>
      <c r="F9" s="62">
        <v>448000</v>
      </c>
      <c r="G9" s="64">
        <f t="shared" si="0"/>
        <v>0</v>
      </c>
      <c r="H9" s="202">
        <v>1</v>
      </c>
      <c r="I9" s="179">
        <v>320</v>
      </c>
      <c r="J9" s="180">
        <v>35500000</v>
      </c>
      <c r="K9" s="176" t="s">
        <v>12</v>
      </c>
      <c r="L9" s="176" t="s">
        <v>395</v>
      </c>
      <c r="M9" s="31" t="s">
        <v>14</v>
      </c>
      <c r="N9" s="173">
        <v>38974</v>
      </c>
      <c r="O9" s="173">
        <v>38974</v>
      </c>
      <c r="P9" s="7">
        <v>5910000</v>
      </c>
      <c r="Q9" s="7">
        <v>4560000</v>
      </c>
      <c r="R9" s="176" t="s">
        <v>403</v>
      </c>
    </row>
    <row r="10" spans="1:256" ht="14.5" x14ac:dyDescent="0.35">
      <c r="A10" s="1" t="s">
        <v>348</v>
      </c>
      <c r="B10" s="1" t="s">
        <v>158</v>
      </c>
      <c r="C10" s="41" t="s">
        <v>114</v>
      </c>
      <c r="D10" s="11">
        <v>14094000</v>
      </c>
      <c r="E10" s="3">
        <v>14094000</v>
      </c>
      <c r="F10" s="3">
        <f>2349000*3+2256750</f>
        <v>9303750</v>
      </c>
      <c r="G10" s="64">
        <f>2349000*2</f>
        <v>4698000</v>
      </c>
      <c r="H10" s="185">
        <v>6</v>
      </c>
      <c r="I10" s="179">
        <v>1044</v>
      </c>
      <c r="J10" s="178">
        <v>49000000</v>
      </c>
      <c r="K10" s="176" t="s">
        <v>159</v>
      </c>
      <c r="L10" s="176" t="s">
        <v>13</v>
      </c>
      <c r="M10" s="31" t="s">
        <v>14</v>
      </c>
      <c r="N10" s="173">
        <v>41166</v>
      </c>
      <c r="O10" s="173">
        <v>40582</v>
      </c>
      <c r="P10" s="7">
        <v>66000000</v>
      </c>
      <c r="Q10" s="7">
        <v>64183368</v>
      </c>
      <c r="R10" s="176" t="s">
        <v>402</v>
      </c>
    </row>
    <row r="11" spans="1:256" ht="14.5" x14ac:dyDescent="0.35">
      <c r="A11" s="1" t="s">
        <v>311</v>
      </c>
      <c r="B11" s="1" t="s">
        <v>53</v>
      </c>
      <c r="C11" s="41" t="s">
        <v>114</v>
      </c>
      <c r="D11" s="11">
        <v>750000</v>
      </c>
      <c r="E11" s="5">
        <v>750000</v>
      </c>
      <c r="F11" s="5">
        <v>750000</v>
      </c>
      <c r="G11" s="64">
        <f t="shared" si="0"/>
        <v>0</v>
      </c>
      <c r="H11" s="181">
        <v>1</v>
      </c>
      <c r="I11" s="179">
        <v>500</v>
      </c>
      <c r="J11" s="180">
        <v>15000000</v>
      </c>
      <c r="K11" s="191" t="s">
        <v>54</v>
      </c>
      <c r="L11" s="192" t="s">
        <v>55</v>
      </c>
      <c r="M11" s="193" t="s">
        <v>49</v>
      </c>
      <c r="N11" s="177">
        <v>38875</v>
      </c>
      <c r="O11" s="177">
        <v>38875</v>
      </c>
      <c r="P11" s="194">
        <v>10500000</v>
      </c>
      <c r="Q11" s="173">
        <v>9400500</v>
      </c>
      <c r="R11" s="173" t="s">
        <v>403</v>
      </c>
    </row>
    <row r="12" spans="1:256" ht="14.5" x14ac:dyDescent="0.35">
      <c r="A12" s="1" t="s">
        <v>310</v>
      </c>
      <c r="B12" s="1" t="s">
        <v>154</v>
      </c>
      <c r="C12" s="41" t="s">
        <v>114</v>
      </c>
      <c r="D12" s="11">
        <v>398250</v>
      </c>
      <c r="E12" s="3">
        <v>335250</v>
      </c>
      <c r="F12" s="3">
        <v>335250</v>
      </c>
      <c r="G12" s="64">
        <f t="shared" si="0"/>
        <v>0</v>
      </c>
      <c r="H12" s="185">
        <v>1</v>
      </c>
      <c r="I12" s="179">
        <v>149</v>
      </c>
      <c r="J12" s="178">
        <v>4500000</v>
      </c>
      <c r="K12" s="176" t="s">
        <v>82</v>
      </c>
      <c r="L12" s="176" t="s">
        <v>372</v>
      </c>
      <c r="M12" s="31" t="s">
        <v>49</v>
      </c>
      <c r="N12" s="173">
        <v>40926</v>
      </c>
      <c r="O12" s="173">
        <v>40582</v>
      </c>
      <c r="P12" s="7">
        <v>6525000</v>
      </c>
      <c r="Q12" s="7">
        <v>4883400</v>
      </c>
      <c r="R12" s="173" t="s">
        <v>403</v>
      </c>
    </row>
    <row r="13" spans="1:256" ht="14.5" x14ac:dyDescent="0.35">
      <c r="A13" s="1" t="s">
        <v>291</v>
      </c>
      <c r="B13" s="1" t="s">
        <v>110</v>
      </c>
      <c r="C13" s="41" t="s">
        <v>114</v>
      </c>
      <c r="D13" s="11">
        <v>72000</v>
      </c>
      <c r="E13" s="5">
        <v>72000</v>
      </c>
      <c r="F13" s="5">
        <v>72000</v>
      </c>
      <c r="G13" s="64">
        <f t="shared" si="0"/>
        <v>0</v>
      </c>
      <c r="H13" s="181">
        <v>1</v>
      </c>
      <c r="I13" s="179">
        <v>60</v>
      </c>
      <c r="J13" s="180">
        <v>475000</v>
      </c>
      <c r="K13" s="176" t="s">
        <v>70</v>
      </c>
      <c r="L13" s="176" t="s">
        <v>111</v>
      </c>
      <c r="M13" s="31" t="s">
        <v>75</v>
      </c>
      <c r="N13" s="173">
        <v>40325</v>
      </c>
      <c r="O13" s="173">
        <v>40155</v>
      </c>
      <c r="P13" s="7">
        <v>3625000</v>
      </c>
      <c r="Q13" s="7">
        <v>2770000</v>
      </c>
      <c r="R13" s="176" t="s">
        <v>403</v>
      </c>
    </row>
    <row r="14" spans="1:256" ht="14.5" x14ac:dyDescent="0.35">
      <c r="A14" s="1" t="s">
        <v>290</v>
      </c>
      <c r="B14" s="1" t="s">
        <v>19</v>
      </c>
      <c r="C14" s="41" t="s">
        <v>114</v>
      </c>
      <c r="D14" s="11">
        <v>349700</v>
      </c>
      <c r="E14" s="5">
        <v>349700</v>
      </c>
      <c r="F14" s="5">
        <v>349700</v>
      </c>
      <c r="G14" s="64">
        <f t="shared" si="0"/>
        <v>0</v>
      </c>
      <c r="H14" s="181">
        <v>1</v>
      </c>
      <c r="I14" s="179">
        <v>269</v>
      </c>
      <c r="J14" s="180">
        <v>8300000</v>
      </c>
      <c r="K14" s="176" t="s">
        <v>20</v>
      </c>
      <c r="L14" s="176" t="s">
        <v>416</v>
      </c>
      <c r="M14" s="31" t="s">
        <v>14</v>
      </c>
      <c r="N14" s="173">
        <v>38546</v>
      </c>
      <c r="O14" s="173">
        <v>38546</v>
      </c>
      <c r="P14" s="7">
        <v>11000000</v>
      </c>
      <c r="Q14" s="7">
        <v>9996680</v>
      </c>
      <c r="R14" s="176" t="s">
        <v>403</v>
      </c>
    </row>
    <row r="15" spans="1:256" ht="14.5" x14ac:dyDescent="0.35">
      <c r="A15" s="1" t="s">
        <v>293</v>
      </c>
      <c r="B15" s="1" t="s">
        <v>376</v>
      </c>
      <c r="C15" s="41" t="s">
        <v>114</v>
      </c>
      <c r="D15" s="11">
        <v>345800</v>
      </c>
      <c r="E15" s="5">
        <v>345800</v>
      </c>
      <c r="F15" s="5">
        <v>345800</v>
      </c>
      <c r="G15" s="64">
        <f t="shared" si="0"/>
        <v>0</v>
      </c>
      <c r="H15" s="181">
        <v>1</v>
      </c>
      <c r="I15" s="179">
        <v>266</v>
      </c>
      <c r="J15" s="180">
        <v>4900000</v>
      </c>
      <c r="K15" s="176" t="s">
        <v>8</v>
      </c>
      <c r="L15" s="176" t="s">
        <v>9</v>
      </c>
      <c r="M15" s="31" t="s">
        <v>10</v>
      </c>
      <c r="N15" s="173">
        <v>38448</v>
      </c>
      <c r="O15" s="173">
        <v>38448</v>
      </c>
      <c r="P15" s="7">
        <v>3022250</v>
      </c>
      <c r="Q15" s="7">
        <v>2517174</v>
      </c>
      <c r="R15" s="176" t="s">
        <v>403</v>
      </c>
    </row>
    <row r="16" spans="1:256" ht="14.5" x14ac:dyDescent="0.35">
      <c r="A16" s="1" t="s">
        <v>296</v>
      </c>
      <c r="B16" s="83" t="s">
        <v>161</v>
      </c>
      <c r="C16" s="41" t="s">
        <v>114</v>
      </c>
      <c r="D16" s="11">
        <v>13554000</v>
      </c>
      <c r="E16" s="32">
        <v>13554000</v>
      </c>
      <c r="F16" s="32">
        <f>2259000*6</f>
        <v>13554000</v>
      </c>
      <c r="G16" s="64">
        <f t="shared" si="0"/>
        <v>0</v>
      </c>
      <c r="H16" s="185">
        <v>6</v>
      </c>
      <c r="I16" s="179">
        <v>1004</v>
      </c>
      <c r="J16" s="182">
        <v>79500000</v>
      </c>
      <c r="K16" s="177" t="s">
        <v>384</v>
      </c>
      <c r="L16" s="177" t="s">
        <v>182</v>
      </c>
      <c r="M16" s="194" t="s">
        <v>42</v>
      </c>
      <c r="N16" s="173">
        <v>40973</v>
      </c>
      <c r="O16" s="173">
        <v>40708</v>
      </c>
      <c r="P16" s="7">
        <v>5341989</v>
      </c>
      <c r="Q16" s="7">
        <v>4933789</v>
      </c>
      <c r="R16" s="176" t="s">
        <v>402</v>
      </c>
    </row>
    <row r="17" spans="1:18" ht="14.5" x14ac:dyDescent="0.35">
      <c r="A17" s="1" t="s">
        <v>294</v>
      </c>
      <c r="B17" s="1" t="s">
        <v>22</v>
      </c>
      <c r="C17" s="41" t="s">
        <v>114</v>
      </c>
      <c r="D17" s="11">
        <v>1282500</v>
      </c>
      <c r="E17" s="5">
        <v>1260000</v>
      </c>
      <c r="F17" s="32">
        <v>1260000</v>
      </c>
      <c r="G17" s="64">
        <f t="shared" si="0"/>
        <v>0</v>
      </c>
      <c r="H17" s="181">
        <v>1</v>
      </c>
      <c r="I17" s="179">
        <v>840</v>
      </c>
      <c r="J17" s="180">
        <v>133000000</v>
      </c>
      <c r="K17" s="176" t="s">
        <v>23</v>
      </c>
      <c r="L17" s="176" t="s">
        <v>24</v>
      </c>
      <c r="M17" s="31" t="s">
        <v>18</v>
      </c>
      <c r="N17" s="173">
        <v>38413</v>
      </c>
      <c r="O17" s="173">
        <v>38413</v>
      </c>
      <c r="P17" s="7">
        <v>45850000</v>
      </c>
      <c r="Q17" s="7">
        <v>41653600</v>
      </c>
      <c r="R17" s="176" t="s">
        <v>403</v>
      </c>
    </row>
    <row r="18" spans="1:18" ht="14.5" x14ac:dyDescent="0.35">
      <c r="A18" s="1" t="s">
        <v>300</v>
      </c>
      <c r="B18" s="83" t="s">
        <v>259</v>
      </c>
      <c r="C18" s="41" t="s">
        <v>114</v>
      </c>
      <c r="D18" s="11">
        <v>1287000</v>
      </c>
      <c r="E18" s="11">
        <v>1210500</v>
      </c>
      <c r="F18" s="11">
        <v>1210500</v>
      </c>
      <c r="G18" s="64">
        <f t="shared" si="0"/>
        <v>0</v>
      </c>
      <c r="H18" s="184">
        <v>2</v>
      </c>
      <c r="I18" s="179">
        <v>269</v>
      </c>
      <c r="J18" s="193">
        <v>3500000</v>
      </c>
      <c r="K18" s="177" t="s">
        <v>383</v>
      </c>
      <c r="L18" s="177" t="s">
        <v>261</v>
      </c>
      <c r="M18" s="194" t="s">
        <v>262</v>
      </c>
      <c r="N18" s="173">
        <v>41432</v>
      </c>
      <c r="O18" s="173">
        <v>41135</v>
      </c>
      <c r="P18" s="7">
        <v>24542325</v>
      </c>
      <c r="Q18" s="7">
        <v>11893154</v>
      </c>
      <c r="R18" s="176" t="s">
        <v>403</v>
      </c>
    </row>
    <row r="19" spans="1:18" ht="14.5" x14ac:dyDescent="0.35">
      <c r="A19" s="1" t="s">
        <v>298</v>
      </c>
      <c r="B19" s="83" t="s">
        <v>236</v>
      </c>
      <c r="C19" s="41" t="s">
        <v>114</v>
      </c>
      <c r="D19" s="11">
        <v>1273500</v>
      </c>
      <c r="E19" s="7">
        <v>1273500</v>
      </c>
      <c r="F19" s="7">
        <f>636750*2</f>
        <v>1273500</v>
      </c>
      <c r="G19" s="64">
        <f t="shared" si="0"/>
        <v>0</v>
      </c>
      <c r="H19" s="183">
        <v>2</v>
      </c>
      <c r="I19" s="179">
        <v>283</v>
      </c>
      <c r="J19" s="196">
        <v>69550000</v>
      </c>
      <c r="K19" s="176" t="s">
        <v>382</v>
      </c>
      <c r="L19" s="176" t="s">
        <v>238</v>
      </c>
      <c r="M19" s="31" t="s">
        <v>230</v>
      </c>
      <c r="N19" s="173">
        <v>41480</v>
      </c>
      <c r="O19" s="206" t="s">
        <v>239</v>
      </c>
      <c r="P19" s="7">
        <v>727565</v>
      </c>
      <c r="Q19" s="7">
        <v>-713635</v>
      </c>
      <c r="R19" s="176" t="s">
        <v>402</v>
      </c>
    </row>
    <row r="20" spans="1:18" ht="14.5" x14ac:dyDescent="0.35">
      <c r="A20" s="1" t="s">
        <v>312</v>
      </c>
      <c r="B20" s="9" t="s">
        <v>62</v>
      </c>
      <c r="C20" s="41" t="s">
        <v>114</v>
      </c>
      <c r="D20" s="11">
        <v>627200</v>
      </c>
      <c r="E20" s="10">
        <v>627200</v>
      </c>
      <c r="F20" s="7">
        <v>627200</v>
      </c>
      <c r="G20" s="64">
        <f t="shared" si="0"/>
        <v>0</v>
      </c>
      <c r="H20" s="185">
        <v>1</v>
      </c>
      <c r="I20" s="179">
        <v>448</v>
      </c>
      <c r="J20" s="198">
        <v>78100000</v>
      </c>
      <c r="K20" s="177" t="s">
        <v>63</v>
      </c>
      <c r="L20" s="177" t="s">
        <v>64</v>
      </c>
      <c r="M20" s="194" t="s">
        <v>45</v>
      </c>
      <c r="N20" s="173">
        <v>40588</v>
      </c>
      <c r="O20" s="173">
        <v>38974</v>
      </c>
      <c r="P20" s="7">
        <v>17365000</v>
      </c>
      <c r="Q20" s="7">
        <v>15121669</v>
      </c>
      <c r="R20" s="176" t="s">
        <v>403</v>
      </c>
    </row>
    <row r="21" spans="1:18" ht="14.5" x14ac:dyDescent="0.35">
      <c r="A21" s="1" t="s">
        <v>318</v>
      </c>
      <c r="B21" s="29" t="s">
        <v>213</v>
      </c>
      <c r="C21" s="41" t="s">
        <v>114</v>
      </c>
      <c r="D21" s="11">
        <v>225000</v>
      </c>
      <c r="E21" s="33">
        <v>148500</v>
      </c>
      <c r="F21" s="33">
        <v>148500</v>
      </c>
      <c r="G21" s="64">
        <f t="shared" si="0"/>
        <v>0</v>
      </c>
      <c r="H21" s="185">
        <v>1</v>
      </c>
      <c r="I21" s="179">
        <v>99</v>
      </c>
      <c r="J21" s="178">
        <v>1268000</v>
      </c>
      <c r="K21" s="177" t="s">
        <v>95</v>
      </c>
      <c r="L21" s="176" t="s">
        <v>78</v>
      </c>
      <c r="M21" s="31" t="s">
        <v>79</v>
      </c>
      <c r="N21" s="173">
        <v>41060</v>
      </c>
      <c r="O21" s="173">
        <v>40771</v>
      </c>
      <c r="P21" s="7">
        <v>3325000</v>
      </c>
      <c r="Q21" s="7">
        <v>2954200</v>
      </c>
      <c r="R21" s="176" t="s">
        <v>403</v>
      </c>
    </row>
    <row r="22" spans="1:18" ht="14.5" x14ac:dyDescent="0.35">
      <c r="A22" s="1" t="s">
        <v>319</v>
      </c>
      <c r="B22" s="83" t="s">
        <v>225</v>
      </c>
      <c r="C22" s="41" t="s">
        <v>114</v>
      </c>
      <c r="D22" s="11">
        <v>198000</v>
      </c>
      <c r="E22" s="7">
        <v>117000</v>
      </c>
      <c r="F22" s="7">
        <f>16660+100340</f>
        <v>117000</v>
      </c>
      <c r="G22" s="64">
        <f t="shared" si="0"/>
        <v>0</v>
      </c>
      <c r="H22" s="186">
        <v>1</v>
      </c>
      <c r="I22" s="179">
        <v>52</v>
      </c>
      <c r="J22" s="196">
        <v>1100000</v>
      </c>
      <c r="K22" s="177" t="s">
        <v>384</v>
      </c>
      <c r="L22" s="176" t="s">
        <v>226</v>
      </c>
      <c r="M22" s="31" t="s">
        <v>14</v>
      </c>
      <c r="N22" s="173">
        <v>41121</v>
      </c>
      <c r="O22" s="173">
        <v>40925</v>
      </c>
      <c r="P22" s="7">
        <v>10000000</v>
      </c>
      <c r="Q22" s="7">
        <v>8327000</v>
      </c>
      <c r="R22" s="176" t="s">
        <v>403</v>
      </c>
    </row>
    <row r="23" spans="1:18" ht="14.5" x14ac:dyDescent="0.35">
      <c r="A23" s="1" t="s">
        <v>352</v>
      </c>
      <c r="B23" s="1" t="s">
        <v>59</v>
      </c>
      <c r="C23" s="41" t="s">
        <v>114</v>
      </c>
      <c r="D23" s="11">
        <v>1233000</v>
      </c>
      <c r="E23" s="5">
        <v>1233000</v>
      </c>
      <c r="F23" s="5">
        <v>1233000</v>
      </c>
      <c r="G23" s="64">
        <f t="shared" si="0"/>
        <v>0</v>
      </c>
      <c r="H23" s="181">
        <v>1</v>
      </c>
      <c r="I23" s="179">
        <v>822</v>
      </c>
      <c r="J23" s="180">
        <v>39161000</v>
      </c>
      <c r="K23" s="176" t="s">
        <v>23</v>
      </c>
      <c r="L23" s="176" t="s">
        <v>416</v>
      </c>
      <c r="M23" s="31" t="s">
        <v>14</v>
      </c>
      <c r="N23" s="173">
        <v>38922</v>
      </c>
      <c r="O23" s="173">
        <v>38922</v>
      </c>
      <c r="P23" s="7">
        <v>4544355</v>
      </c>
      <c r="Q23" s="7">
        <v>4241955</v>
      </c>
      <c r="R23" s="176" t="s">
        <v>403</v>
      </c>
    </row>
    <row r="24" spans="1:18" ht="14.5" x14ac:dyDescent="0.35">
      <c r="A24" s="1" t="s">
        <v>334</v>
      </c>
      <c r="B24" s="1" t="s">
        <v>105</v>
      </c>
      <c r="C24" s="41" t="s">
        <v>114</v>
      </c>
      <c r="D24" s="11">
        <v>62400</v>
      </c>
      <c r="E24" s="5">
        <v>62400</v>
      </c>
      <c r="F24" s="5">
        <v>53900</v>
      </c>
      <c r="G24" s="64">
        <v>0</v>
      </c>
      <c r="H24" s="181">
        <v>1</v>
      </c>
      <c r="I24" s="179">
        <v>52</v>
      </c>
      <c r="J24" s="180">
        <v>682880</v>
      </c>
      <c r="K24" s="176" t="s">
        <v>106</v>
      </c>
      <c r="L24" s="176" t="s">
        <v>107</v>
      </c>
      <c r="M24" s="31" t="s">
        <v>49</v>
      </c>
      <c r="N24" s="173">
        <v>40183</v>
      </c>
      <c r="O24" s="173">
        <v>40036</v>
      </c>
      <c r="P24" s="7">
        <v>5000000</v>
      </c>
      <c r="Q24" s="7">
        <v>3192320</v>
      </c>
      <c r="R24" s="176" t="s">
        <v>403</v>
      </c>
    </row>
    <row r="25" spans="1:18" ht="14.5" x14ac:dyDescent="0.35">
      <c r="A25" s="1" t="s">
        <v>370</v>
      </c>
      <c r="B25" s="1" t="s">
        <v>101</v>
      </c>
      <c r="C25" s="41" t="s">
        <v>114</v>
      </c>
      <c r="D25" s="11">
        <v>78000</v>
      </c>
      <c r="E25" s="5">
        <v>78000</v>
      </c>
      <c r="F25" s="5">
        <v>78000</v>
      </c>
      <c r="G25" s="64">
        <f t="shared" si="0"/>
        <v>0</v>
      </c>
      <c r="H25" s="181">
        <v>1</v>
      </c>
      <c r="I25" s="179">
        <v>60</v>
      </c>
      <c r="J25" s="180">
        <v>4125000</v>
      </c>
      <c r="K25" s="176" t="s">
        <v>47</v>
      </c>
      <c r="L25" s="176" t="s">
        <v>102</v>
      </c>
      <c r="M25" s="31" t="s">
        <v>103</v>
      </c>
      <c r="N25" s="173">
        <v>40290</v>
      </c>
      <c r="O25" s="173">
        <v>40008</v>
      </c>
      <c r="P25" s="14">
        <v>3604040</v>
      </c>
      <c r="Q25" s="7">
        <v>3244040</v>
      </c>
      <c r="R25" s="176" t="s">
        <v>403</v>
      </c>
    </row>
    <row r="26" spans="1:18" s="15" customFormat="1" ht="14.5" x14ac:dyDescent="0.35">
      <c r="A26" s="1" t="s">
        <v>349</v>
      </c>
      <c r="B26" s="1" t="s">
        <v>96</v>
      </c>
      <c r="C26" s="41" t="s">
        <v>114</v>
      </c>
      <c r="D26" s="11">
        <v>88000</v>
      </c>
      <c r="E26" s="5">
        <v>88000</v>
      </c>
      <c r="F26" s="5">
        <v>88000</v>
      </c>
      <c r="G26" s="64">
        <f t="shared" si="0"/>
        <v>0</v>
      </c>
      <c r="H26" s="181">
        <v>1</v>
      </c>
      <c r="I26" s="179">
        <v>80</v>
      </c>
      <c r="J26" s="180">
        <v>500000</v>
      </c>
      <c r="K26" s="176" t="s">
        <v>97</v>
      </c>
      <c r="L26" s="176" t="s">
        <v>98</v>
      </c>
      <c r="M26" s="31" t="s">
        <v>49</v>
      </c>
      <c r="N26" s="173">
        <v>40020</v>
      </c>
      <c r="O26" s="173">
        <v>39854</v>
      </c>
      <c r="P26" s="14">
        <v>1188710</v>
      </c>
      <c r="Q26" s="7">
        <v>1087510</v>
      </c>
      <c r="R26" s="176" t="s">
        <v>403</v>
      </c>
    </row>
    <row r="27" spans="1:18" s="15" customFormat="1" ht="14.5" x14ac:dyDescent="0.35">
      <c r="A27" s="1" t="s">
        <v>417</v>
      </c>
      <c r="B27" s="83" t="s">
        <v>217</v>
      </c>
      <c r="C27" s="41" t="s">
        <v>114</v>
      </c>
      <c r="D27" s="11">
        <v>9157500</v>
      </c>
      <c r="E27" s="7">
        <v>9157500</v>
      </c>
      <c r="F27" s="7">
        <f>1831500*5</f>
        <v>9157500</v>
      </c>
      <c r="G27" s="64">
        <f t="shared" si="0"/>
        <v>0</v>
      </c>
      <c r="H27" s="186">
        <v>5</v>
      </c>
      <c r="I27" s="179">
        <v>814</v>
      </c>
      <c r="J27" s="196">
        <v>65800000</v>
      </c>
      <c r="K27" s="176" t="s">
        <v>206</v>
      </c>
      <c r="L27" s="177" t="s">
        <v>156</v>
      </c>
      <c r="M27" s="194" t="s">
        <v>157</v>
      </c>
      <c r="N27" s="173">
        <v>41080</v>
      </c>
      <c r="O27" s="173">
        <v>40856</v>
      </c>
      <c r="P27" s="7">
        <v>980285</v>
      </c>
      <c r="Q27" s="7">
        <v>891485</v>
      </c>
      <c r="R27" s="176" t="s">
        <v>402</v>
      </c>
    </row>
    <row r="28" spans="1:18" ht="14.5" x14ac:dyDescent="0.35">
      <c r="A28" s="1" t="s">
        <v>301</v>
      </c>
      <c r="B28" s="1" t="s">
        <v>43</v>
      </c>
      <c r="C28" s="41" t="s">
        <v>114</v>
      </c>
      <c r="D28" s="11">
        <v>325000</v>
      </c>
      <c r="E28" s="5">
        <v>325000</v>
      </c>
      <c r="F28" s="5">
        <v>325000</v>
      </c>
      <c r="G28" s="64">
        <f t="shared" si="0"/>
        <v>0</v>
      </c>
      <c r="H28" s="181">
        <v>1</v>
      </c>
      <c r="I28" s="179">
        <v>250</v>
      </c>
      <c r="J28" s="180">
        <v>31000000</v>
      </c>
      <c r="K28" s="176" t="s">
        <v>12</v>
      </c>
      <c r="L28" s="176" t="s">
        <v>44</v>
      </c>
      <c r="M28" s="31" t="s">
        <v>45</v>
      </c>
      <c r="N28" s="173">
        <v>38504</v>
      </c>
      <c r="O28" s="173">
        <v>38504</v>
      </c>
      <c r="P28" s="7">
        <v>2522135</v>
      </c>
      <c r="Q28" s="7">
        <v>2345735</v>
      </c>
      <c r="R28" s="176" t="s">
        <v>403</v>
      </c>
    </row>
    <row r="29" spans="1:18" s="15" customFormat="1" ht="14.5" x14ac:dyDescent="0.35">
      <c r="A29" s="1" t="s">
        <v>299</v>
      </c>
      <c r="B29" s="83" t="s">
        <v>248</v>
      </c>
      <c r="C29" s="41" t="s">
        <v>114</v>
      </c>
      <c r="D29" s="11">
        <v>1147500</v>
      </c>
      <c r="E29" s="11">
        <v>1147500</v>
      </c>
      <c r="F29" s="11">
        <f>573750*2</f>
        <v>1147500</v>
      </c>
      <c r="G29" s="64">
        <f t="shared" si="0"/>
        <v>0</v>
      </c>
      <c r="H29" s="184">
        <v>2</v>
      </c>
      <c r="I29" s="179">
        <v>255</v>
      </c>
      <c r="J29" s="193">
        <v>7140000</v>
      </c>
      <c r="K29" s="177" t="s">
        <v>249</v>
      </c>
      <c r="L29" s="177" t="s">
        <v>71</v>
      </c>
      <c r="M29" s="194" t="s">
        <v>49</v>
      </c>
      <c r="N29" s="173">
        <v>41383</v>
      </c>
      <c r="O29" s="173">
        <v>41072</v>
      </c>
      <c r="P29" s="14">
        <v>3855000</v>
      </c>
      <c r="Q29" s="7">
        <v>3608600</v>
      </c>
      <c r="R29" s="176" t="s">
        <v>403</v>
      </c>
    </row>
    <row r="30" spans="1:18" ht="14.5" x14ac:dyDescent="0.35">
      <c r="A30" s="1" t="s">
        <v>344</v>
      </c>
      <c r="B30" s="9" t="s">
        <v>132</v>
      </c>
      <c r="C30" s="41" t="s">
        <v>114</v>
      </c>
      <c r="D30" s="11">
        <v>165000</v>
      </c>
      <c r="E30" s="13">
        <v>165000</v>
      </c>
      <c r="F30" s="64">
        <v>0</v>
      </c>
      <c r="G30" s="64">
        <v>0</v>
      </c>
      <c r="H30" s="185">
        <v>1</v>
      </c>
      <c r="I30" s="179">
        <v>150</v>
      </c>
      <c r="J30" s="198">
        <v>250000</v>
      </c>
      <c r="K30" s="177" t="s">
        <v>133</v>
      </c>
      <c r="L30" s="177" t="s">
        <v>151</v>
      </c>
      <c r="M30" s="194" t="s">
        <v>49</v>
      </c>
      <c r="N30" s="173">
        <v>40581</v>
      </c>
      <c r="O30" s="173">
        <v>39826</v>
      </c>
      <c r="P30" s="14">
        <v>6000000</v>
      </c>
      <c r="Q30" s="7">
        <v>5481000</v>
      </c>
      <c r="R30" s="176" t="s">
        <v>404</v>
      </c>
    </row>
    <row r="31" spans="1:18" s="15" customFormat="1" ht="14.5" x14ac:dyDescent="0.35">
      <c r="A31" s="1" t="s">
        <v>345</v>
      </c>
      <c r="B31" s="176" t="s">
        <v>175</v>
      </c>
      <c r="C31" s="41" t="s">
        <v>114</v>
      </c>
      <c r="D31" s="11">
        <v>330750</v>
      </c>
      <c r="E31" s="3">
        <v>330750</v>
      </c>
      <c r="F31" s="64">
        <v>0</v>
      </c>
      <c r="G31" s="64">
        <v>0</v>
      </c>
      <c r="H31" s="185">
        <v>1</v>
      </c>
      <c r="I31" s="179">
        <v>147</v>
      </c>
      <c r="J31" s="197">
        <v>1300000</v>
      </c>
      <c r="K31" s="176" t="s">
        <v>176</v>
      </c>
      <c r="L31" s="176" t="s">
        <v>416</v>
      </c>
      <c r="M31" s="31" t="s">
        <v>14</v>
      </c>
      <c r="N31" s="173">
        <v>40961</v>
      </c>
      <c r="O31" s="173">
        <v>40676</v>
      </c>
      <c r="P31" s="7">
        <v>1490000</v>
      </c>
      <c r="Q31" s="7">
        <v>1400300</v>
      </c>
      <c r="R31" s="176" t="s">
        <v>404</v>
      </c>
    </row>
    <row r="32" spans="1:18" ht="14.5" x14ac:dyDescent="0.35">
      <c r="A32" s="1" t="s">
        <v>350</v>
      </c>
      <c r="B32" s="1" t="s">
        <v>25</v>
      </c>
      <c r="C32" s="41" t="s">
        <v>114</v>
      </c>
      <c r="D32" s="11">
        <v>1503000</v>
      </c>
      <c r="E32" s="5">
        <v>1503000</v>
      </c>
      <c r="F32" s="5">
        <v>1503000</v>
      </c>
      <c r="G32" s="64">
        <f t="shared" si="0"/>
        <v>0</v>
      </c>
      <c r="H32" s="185">
        <v>1</v>
      </c>
      <c r="I32" s="179">
        <v>1002</v>
      </c>
      <c r="J32" s="180">
        <v>56045000</v>
      </c>
      <c r="K32" s="176" t="s">
        <v>26</v>
      </c>
      <c r="L32" s="176" t="s">
        <v>27</v>
      </c>
      <c r="M32" s="31" t="s">
        <v>28</v>
      </c>
      <c r="N32" s="173">
        <v>38476</v>
      </c>
      <c r="O32" s="173">
        <v>38476</v>
      </c>
      <c r="P32" s="7">
        <v>21645675</v>
      </c>
      <c r="Q32" s="7">
        <v>19504177</v>
      </c>
      <c r="R32" s="176" t="s">
        <v>403</v>
      </c>
    </row>
    <row r="33" spans="1:18" ht="14.5" x14ac:dyDescent="0.35">
      <c r="A33" s="1" t="s">
        <v>351</v>
      </c>
      <c r="B33" s="1" t="s">
        <v>160</v>
      </c>
      <c r="C33" s="41" t="s">
        <v>114</v>
      </c>
      <c r="D33" s="11">
        <f>436500*2</f>
        <v>873000</v>
      </c>
      <c r="E33" s="3">
        <v>873000</v>
      </c>
      <c r="F33" s="3">
        <v>873000</v>
      </c>
      <c r="G33" s="64">
        <f t="shared" si="0"/>
        <v>0</v>
      </c>
      <c r="H33" s="185">
        <v>2</v>
      </c>
      <c r="I33" s="179">
        <v>291</v>
      </c>
      <c r="J33" s="178">
        <v>0</v>
      </c>
      <c r="K33" s="176" t="s">
        <v>143</v>
      </c>
      <c r="L33" s="176" t="s">
        <v>416</v>
      </c>
      <c r="M33" s="31" t="s">
        <v>14</v>
      </c>
      <c r="N33" s="173">
        <v>41072</v>
      </c>
      <c r="O33" s="173">
        <v>40610</v>
      </c>
      <c r="P33" s="7">
        <v>326008</v>
      </c>
      <c r="Q33" s="7">
        <v>263608</v>
      </c>
      <c r="R33" s="176" t="s">
        <v>403</v>
      </c>
    </row>
    <row r="34" spans="1:18" ht="14.5" x14ac:dyDescent="0.35">
      <c r="A34" s="1" t="s">
        <v>337</v>
      </c>
      <c r="B34" s="1" t="s">
        <v>162</v>
      </c>
      <c r="C34" s="41" t="s">
        <v>114</v>
      </c>
      <c r="D34" s="11">
        <v>159750</v>
      </c>
      <c r="E34" s="3">
        <v>159750</v>
      </c>
      <c r="F34" s="64">
        <v>0</v>
      </c>
      <c r="G34" s="64">
        <v>0</v>
      </c>
      <c r="H34" s="185">
        <v>1</v>
      </c>
      <c r="I34" s="179">
        <v>71</v>
      </c>
      <c r="J34" s="178">
        <v>700000</v>
      </c>
      <c r="K34" s="176" t="s">
        <v>388</v>
      </c>
      <c r="L34" s="176" t="s">
        <v>163</v>
      </c>
      <c r="M34" s="31" t="s">
        <v>49</v>
      </c>
      <c r="N34" s="173">
        <v>40988</v>
      </c>
      <c r="O34" s="173">
        <v>40610</v>
      </c>
      <c r="P34" s="7">
        <v>6000000</v>
      </c>
      <c r="Q34" s="7">
        <v>5366500</v>
      </c>
      <c r="R34" s="176" t="s">
        <v>404</v>
      </c>
    </row>
    <row r="35" spans="1:18" ht="14.5" x14ac:dyDescent="0.35">
      <c r="A35" s="1" t="s">
        <v>353</v>
      </c>
      <c r="B35" s="83" t="s">
        <v>258</v>
      </c>
      <c r="C35" s="41" t="s">
        <v>114</v>
      </c>
      <c r="D35" s="11">
        <v>1345660</v>
      </c>
      <c r="E35" s="11">
        <v>1345660</v>
      </c>
      <c r="F35" s="11">
        <f>672830*2</f>
        <v>1345660</v>
      </c>
      <c r="G35" s="64">
        <f t="shared" si="0"/>
        <v>0</v>
      </c>
      <c r="H35" s="184">
        <v>2</v>
      </c>
      <c r="I35" s="179">
        <v>305</v>
      </c>
      <c r="J35" s="193">
        <v>2700000</v>
      </c>
      <c r="K35" s="177" t="s">
        <v>383</v>
      </c>
      <c r="L35" s="177" t="s">
        <v>397</v>
      </c>
      <c r="M35" s="194" t="s">
        <v>74</v>
      </c>
      <c r="N35" s="173">
        <v>41325</v>
      </c>
      <c r="O35" s="173">
        <v>41135</v>
      </c>
      <c r="P35" s="7">
        <v>281690</v>
      </c>
      <c r="Q35" s="7">
        <v>203690</v>
      </c>
      <c r="R35" s="176" t="s">
        <v>403</v>
      </c>
    </row>
    <row r="36" spans="1:18" ht="14.5" x14ac:dyDescent="0.35">
      <c r="A36" s="1" t="s">
        <v>354</v>
      </c>
      <c r="B36" s="1" t="s">
        <v>164</v>
      </c>
      <c r="C36" s="41" t="s">
        <v>114</v>
      </c>
      <c r="D36" s="11">
        <v>1129500</v>
      </c>
      <c r="E36" s="3">
        <v>553500</v>
      </c>
      <c r="F36" s="3">
        <v>553500</v>
      </c>
      <c r="G36" s="64">
        <f t="shared" si="0"/>
        <v>0</v>
      </c>
      <c r="H36" s="185">
        <v>1</v>
      </c>
      <c r="I36" s="179">
        <v>246</v>
      </c>
      <c r="J36" s="178">
        <v>4100000</v>
      </c>
      <c r="K36" s="176" t="s">
        <v>165</v>
      </c>
      <c r="L36" s="176" t="s">
        <v>166</v>
      </c>
      <c r="M36" s="31" t="s">
        <v>49</v>
      </c>
      <c r="N36" s="173">
        <v>40905</v>
      </c>
      <c r="O36" s="173">
        <v>40610</v>
      </c>
      <c r="P36" s="7">
        <v>329735</v>
      </c>
      <c r="Q36" s="7">
        <v>200135</v>
      </c>
      <c r="R36" s="176" t="s">
        <v>403</v>
      </c>
    </row>
    <row r="37" spans="1:18" ht="14.5" x14ac:dyDescent="0.35">
      <c r="A37" s="1" t="s">
        <v>355</v>
      </c>
      <c r="B37" s="83" t="s">
        <v>380</v>
      </c>
      <c r="C37" s="41" t="s">
        <v>114</v>
      </c>
      <c r="D37" s="11">
        <v>411750</v>
      </c>
      <c r="E37" s="6">
        <v>247500</v>
      </c>
      <c r="F37" s="6">
        <v>247500</v>
      </c>
      <c r="G37" s="64">
        <f t="shared" si="0"/>
        <v>0</v>
      </c>
      <c r="H37" s="183">
        <v>1</v>
      </c>
      <c r="I37" s="179">
        <v>110</v>
      </c>
      <c r="J37" s="196">
        <v>11525000</v>
      </c>
      <c r="K37" s="176" t="s">
        <v>133</v>
      </c>
      <c r="L37" s="176" t="s">
        <v>288</v>
      </c>
      <c r="M37" s="31" t="s">
        <v>230</v>
      </c>
      <c r="N37" s="173">
        <v>41912</v>
      </c>
      <c r="O37" s="173">
        <v>41135</v>
      </c>
      <c r="P37" s="7">
        <v>254625</v>
      </c>
      <c r="Q37" s="7">
        <v>182625</v>
      </c>
      <c r="R37" s="176" t="s">
        <v>402</v>
      </c>
    </row>
    <row r="38" spans="1:18" ht="14.5" x14ac:dyDescent="0.35">
      <c r="A38" s="1" t="s">
        <v>321</v>
      </c>
      <c r="B38" s="83" t="s">
        <v>243</v>
      </c>
      <c r="C38" s="41" t="s">
        <v>114</v>
      </c>
      <c r="D38" s="11">
        <v>162000</v>
      </c>
      <c r="E38" s="6">
        <v>137250</v>
      </c>
      <c r="F38" s="6">
        <v>137250</v>
      </c>
      <c r="G38" s="64">
        <f t="shared" si="0"/>
        <v>0</v>
      </c>
      <c r="H38" s="186">
        <v>1</v>
      </c>
      <c r="I38" s="179">
        <v>61</v>
      </c>
      <c r="J38" s="196">
        <v>355000</v>
      </c>
      <c r="K38" s="176" t="s">
        <v>387</v>
      </c>
      <c r="L38" s="176" t="s">
        <v>246</v>
      </c>
      <c r="M38" s="31" t="s">
        <v>103</v>
      </c>
      <c r="N38" s="173">
        <v>41192</v>
      </c>
      <c r="O38" s="173">
        <v>41037</v>
      </c>
      <c r="P38" s="7">
        <v>1134925</v>
      </c>
      <c r="Q38" s="7">
        <v>1074425</v>
      </c>
      <c r="R38" s="176" t="s">
        <v>403</v>
      </c>
    </row>
    <row r="39" spans="1:18" ht="14.5" x14ac:dyDescent="0.35">
      <c r="A39" s="1" t="s">
        <v>366</v>
      </c>
      <c r="B39" s="83" t="s">
        <v>99</v>
      </c>
      <c r="C39" s="41" t="s">
        <v>114</v>
      </c>
      <c r="D39" s="11">
        <v>176400</v>
      </c>
      <c r="E39" s="5">
        <v>176400</v>
      </c>
      <c r="F39" s="5">
        <v>176400</v>
      </c>
      <c r="G39" s="64">
        <f t="shared" si="0"/>
        <v>0</v>
      </c>
      <c r="H39" s="191">
        <v>1</v>
      </c>
      <c r="I39" s="179">
        <v>147</v>
      </c>
      <c r="J39" s="180">
        <v>850000</v>
      </c>
      <c r="K39" s="176" t="s">
        <v>95</v>
      </c>
      <c r="L39" s="176" t="s">
        <v>100</v>
      </c>
      <c r="M39" s="31" t="s">
        <v>14</v>
      </c>
      <c r="N39" s="173">
        <v>40036</v>
      </c>
      <c r="O39" s="173">
        <v>39882</v>
      </c>
      <c r="P39" s="14">
        <v>1758357</v>
      </c>
      <c r="Q39" s="14">
        <v>1572157</v>
      </c>
      <c r="R39" s="176" t="s">
        <v>403</v>
      </c>
    </row>
    <row r="40" spans="1:18" s="15" customFormat="1" ht="14.5" x14ac:dyDescent="0.35">
      <c r="A40" s="1" t="s">
        <v>325</v>
      </c>
      <c r="B40" s="83" t="s">
        <v>268</v>
      </c>
      <c r="C40" s="41" t="s">
        <v>114</v>
      </c>
      <c r="D40" s="11">
        <v>1134000</v>
      </c>
      <c r="E40" s="6">
        <v>499500</v>
      </c>
      <c r="F40" s="6">
        <v>499500</v>
      </c>
      <c r="G40" s="64">
        <f t="shared" si="0"/>
        <v>0</v>
      </c>
      <c r="H40" s="183">
        <v>1</v>
      </c>
      <c r="I40" s="179">
        <v>222</v>
      </c>
      <c r="J40" s="196">
        <v>2500000</v>
      </c>
      <c r="K40" s="176" t="s">
        <v>386</v>
      </c>
      <c r="L40" s="176" t="s">
        <v>273</v>
      </c>
      <c r="M40" s="31" t="s">
        <v>45</v>
      </c>
      <c r="N40" s="173">
        <v>41482</v>
      </c>
      <c r="O40" s="173">
        <v>41191</v>
      </c>
      <c r="P40" s="14">
        <v>321360</v>
      </c>
      <c r="Q40" s="14">
        <v>134160</v>
      </c>
      <c r="R40" s="176" t="s">
        <v>403</v>
      </c>
    </row>
    <row r="41" spans="1:18" s="15" customFormat="1" ht="14.5" x14ac:dyDescent="0.35">
      <c r="A41" s="1" t="s">
        <v>324</v>
      </c>
      <c r="B41" s="83" t="s">
        <v>289</v>
      </c>
      <c r="C41" s="41" t="s">
        <v>114</v>
      </c>
      <c r="D41" s="11">
        <v>459000</v>
      </c>
      <c r="E41" s="6">
        <v>459000</v>
      </c>
      <c r="F41" s="6">
        <v>459000</v>
      </c>
      <c r="G41" s="64">
        <f t="shared" si="0"/>
        <v>0</v>
      </c>
      <c r="H41" s="183">
        <v>1</v>
      </c>
      <c r="I41" s="179">
        <v>204</v>
      </c>
      <c r="J41" s="196">
        <v>1202500</v>
      </c>
      <c r="K41" s="177" t="s">
        <v>23</v>
      </c>
      <c r="L41" s="176" t="s">
        <v>55</v>
      </c>
      <c r="M41" s="31" t="s">
        <v>49</v>
      </c>
      <c r="N41" s="173">
        <v>41934</v>
      </c>
      <c r="O41" s="173">
        <v>41165</v>
      </c>
      <c r="P41" s="14">
        <v>5968359</v>
      </c>
      <c r="Q41" s="14">
        <v>5678559</v>
      </c>
      <c r="R41" s="176" t="s">
        <v>403</v>
      </c>
    </row>
    <row r="42" spans="1:18" s="15" customFormat="1" ht="14.5" x14ac:dyDescent="0.35">
      <c r="A42" s="1" t="s">
        <v>343</v>
      </c>
      <c r="B42" s="176" t="s">
        <v>104</v>
      </c>
      <c r="C42" s="41" t="s">
        <v>114</v>
      </c>
      <c r="D42" s="11">
        <v>66000</v>
      </c>
      <c r="E42" s="5">
        <v>66000</v>
      </c>
      <c r="F42" s="64">
        <v>0</v>
      </c>
      <c r="G42" s="64">
        <v>0</v>
      </c>
      <c r="H42" s="191">
        <v>1</v>
      </c>
      <c r="I42" s="179">
        <v>55</v>
      </c>
      <c r="J42" s="180">
        <v>400000</v>
      </c>
      <c r="K42" s="176" t="s">
        <v>91</v>
      </c>
      <c r="L42" s="176" t="s">
        <v>44</v>
      </c>
      <c r="M42" s="31" t="s">
        <v>45</v>
      </c>
      <c r="N42" s="173">
        <v>40343</v>
      </c>
      <c r="O42" s="173">
        <v>40036</v>
      </c>
      <c r="P42" s="14">
        <v>1346313</v>
      </c>
      <c r="Q42" s="14">
        <v>254825</v>
      </c>
      <c r="R42" s="176" t="s">
        <v>404</v>
      </c>
    </row>
    <row r="43" spans="1:18" s="15" customFormat="1" ht="14.5" x14ac:dyDescent="0.35">
      <c r="A43" s="1" t="s">
        <v>315</v>
      </c>
      <c r="B43" s="9" t="s">
        <v>126</v>
      </c>
      <c r="C43" s="41" t="s">
        <v>114</v>
      </c>
      <c r="D43" s="11">
        <v>93500</v>
      </c>
      <c r="E43" s="13">
        <v>78600</v>
      </c>
      <c r="F43" s="13">
        <v>78600</v>
      </c>
      <c r="G43" s="64">
        <f t="shared" si="0"/>
        <v>0</v>
      </c>
      <c r="H43" s="191">
        <v>1</v>
      </c>
      <c r="I43" s="179">
        <v>85</v>
      </c>
      <c r="J43" s="198">
        <v>152500</v>
      </c>
      <c r="K43" s="177" t="s">
        <v>127</v>
      </c>
      <c r="L43" s="177" t="s">
        <v>128</v>
      </c>
      <c r="M43" s="194" t="s">
        <v>74</v>
      </c>
      <c r="N43" s="173">
        <v>40442</v>
      </c>
      <c r="O43" s="173">
        <v>40099</v>
      </c>
      <c r="P43" s="14">
        <v>11641393</v>
      </c>
      <c r="Q43" s="14">
        <v>10467155</v>
      </c>
      <c r="R43" s="176" t="s">
        <v>403</v>
      </c>
    </row>
    <row r="44" spans="1:18" s="15" customFormat="1" ht="14.5" x14ac:dyDescent="0.35">
      <c r="A44" s="1" t="s">
        <v>317</v>
      </c>
      <c r="B44" s="9" t="s">
        <v>83</v>
      </c>
      <c r="C44" s="41" t="s">
        <v>114</v>
      </c>
      <c r="D44" s="11">
        <v>420000</v>
      </c>
      <c r="E44" s="5">
        <v>420000</v>
      </c>
      <c r="F44" s="64">
        <v>0</v>
      </c>
      <c r="G44" s="64">
        <v>0</v>
      </c>
      <c r="H44" s="191">
        <v>1</v>
      </c>
      <c r="I44" s="179">
        <v>300</v>
      </c>
      <c r="J44" s="180">
        <v>18900000</v>
      </c>
      <c r="K44" s="176" t="s">
        <v>8</v>
      </c>
      <c r="L44" s="176" t="s">
        <v>84</v>
      </c>
      <c r="M44" s="31" t="s">
        <v>18</v>
      </c>
      <c r="N44" s="173">
        <v>40219</v>
      </c>
      <c r="O44" s="173">
        <v>39512</v>
      </c>
      <c r="P44" s="14">
        <v>238000</v>
      </c>
      <c r="Q44" s="14">
        <v>144500</v>
      </c>
      <c r="R44" s="176" t="s">
        <v>404</v>
      </c>
    </row>
    <row r="45" spans="1:18" s="15" customFormat="1" ht="14.5" x14ac:dyDescent="0.35">
      <c r="A45" s="1" t="s">
        <v>316</v>
      </c>
      <c r="B45" s="60" t="s">
        <v>85</v>
      </c>
      <c r="C45" s="41" t="s">
        <v>114</v>
      </c>
      <c r="D45" s="11">
        <v>519000</v>
      </c>
      <c r="E45" s="172">
        <v>519000</v>
      </c>
      <c r="F45" s="172">
        <v>519000</v>
      </c>
      <c r="G45" s="64">
        <f t="shared" si="0"/>
        <v>0</v>
      </c>
      <c r="H45" s="191">
        <v>1</v>
      </c>
      <c r="I45" s="179">
        <v>346</v>
      </c>
      <c r="J45" s="199">
        <v>9500000</v>
      </c>
      <c r="K45" s="200" t="s">
        <v>12</v>
      </c>
      <c r="L45" s="200" t="s">
        <v>86</v>
      </c>
      <c r="M45" s="201" t="s">
        <v>18</v>
      </c>
      <c r="N45" s="173">
        <v>40100</v>
      </c>
      <c r="O45" s="173">
        <v>39589</v>
      </c>
      <c r="P45" s="115">
        <v>337500</v>
      </c>
      <c r="Q45" s="73">
        <v>172500</v>
      </c>
      <c r="R45" s="176" t="s">
        <v>403</v>
      </c>
    </row>
    <row r="46" spans="1:18" s="15" customFormat="1" ht="14.5" x14ac:dyDescent="0.35">
      <c r="A46" s="1" t="s">
        <v>320</v>
      </c>
      <c r="B46" s="83" t="s">
        <v>232</v>
      </c>
      <c r="C46" s="41" t="s">
        <v>114</v>
      </c>
      <c r="D46" s="11">
        <v>191250</v>
      </c>
      <c r="E46" s="7">
        <v>189000</v>
      </c>
      <c r="F46" s="7">
        <v>0</v>
      </c>
      <c r="G46" s="64">
        <v>0</v>
      </c>
      <c r="H46" s="186">
        <v>1</v>
      </c>
      <c r="I46" s="179">
        <v>84</v>
      </c>
      <c r="J46" s="196">
        <v>3425000</v>
      </c>
      <c r="K46" s="177" t="s">
        <v>235</v>
      </c>
      <c r="L46" s="176" t="s">
        <v>233</v>
      </c>
      <c r="M46" s="31" t="s">
        <v>103</v>
      </c>
      <c r="N46" s="173">
        <v>41109</v>
      </c>
      <c r="O46" s="173">
        <v>40953</v>
      </c>
      <c r="P46" s="14">
        <v>256500</v>
      </c>
      <c r="Q46" s="11">
        <v>197100</v>
      </c>
      <c r="R46" s="176" t="s">
        <v>406</v>
      </c>
    </row>
    <row r="47" spans="1:18" s="15" customFormat="1" ht="14.5" x14ac:dyDescent="0.35">
      <c r="A47" s="1" t="s">
        <v>338</v>
      </c>
      <c r="B47" s="9" t="s">
        <v>152</v>
      </c>
      <c r="C47" s="41" t="s">
        <v>114</v>
      </c>
      <c r="D47" s="11">
        <v>317200</v>
      </c>
      <c r="E47" s="13">
        <v>317200</v>
      </c>
      <c r="F47" s="13">
        <v>313300</v>
      </c>
      <c r="G47" s="64">
        <v>0</v>
      </c>
      <c r="H47" s="185">
        <v>1</v>
      </c>
      <c r="I47" s="179">
        <v>241</v>
      </c>
      <c r="J47" s="182">
        <v>3000000</v>
      </c>
      <c r="K47" s="177" t="s">
        <v>153</v>
      </c>
      <c r="L47" s="177" t="s">
        <v>35</v>
      </c>
      <c r="M47" s="194" t="s">
        <v>28</v>
      </c>
      <c r="N47" s="173">
        <v>40687</v>
      </c>
      <c r="O47" s="173">
        <v>40526</v>
      </c>
      <c r="P47" s="14">
        <v>195881</v>
      </c>
      <c r="Q47" s="11">
        <v>116681</v>
      </c>
      <c r="R47" s="176" t="s">
        <v>403</v>
      </c>
    </row>
    <row r="48" spans="1:18" s="15" customFormat="1" ht="14.5" x14ac:dyDescent="0.35">
      <c r="A48" s="1" t="s">
        <v>364</v>
      </c>
      <c r="B48" s="9" t="s">
        <v>92</v>
      </c>
      <c r="C48" s="41" t="s">
        <v>114</v>
      </c>
      <c r="D48" s="11">
        <v>101200</v>
      </c>
      <c r="E48" s="10">
        <v>101200</v>
      </c>
      <c r="F48" s="10">
        <v>101200</v>
      </c>
      <c r="G48" s="64">
        <f t="shared" si="0"/>
        <v>0</v>
      </c>
      <c r="H48" s="191">
        <v>1</v>
      </c>
      <c r="I48" s="179">
        <v>92</v>
      </c>
      <c r="J48" s="198">
        <v>300000</v>
      </c>
      <c r="K48" s="177" t="s">
        <v>93</v>
      </c>
      <c r="L48" s="177" t="s">
        <v>94</v>
      </c>
      <c r="M48" s="194" t="s">
        <v>74</v>
      </c>
      <c r="N48" s="173">
        <v>39974</v>
      </c>
      <c r="O48" s="173">
        <v>39736</v>
      </c>
      <c r="P48" s="11">
        <v>4715300</v>
      </c>
      <c r="Q48" s="11">
        <v>4398100</v>
      </c>
      <c r="R48" s="176" t="s">
        <v>403</v>
      </c>
    </row>
    <row r="49" spans="1:18" s="15" customFormat="1" ht="14.5" x14ac:dyDescent="0.35">
      <c r="A49" s="1" t="s">
        <v>322</v>
      </c>
      <c r="B49" s="83" t="s">
        <v>244</v>
      </c>
      <c r="C49" s="41" t="s">
        <v>114</v>
      </c>
      <c r="D49" s="11">
        <v>333000</v>
      </c>
      <c r="E49" s="11">
        <v>333000</v>
      </c>
      <c r="F49" s="11">
        <v>333000</v>
      </c>
      <c r="G49" s="64">
        <f t="shared" si="0"/>
        <v>0</v>
      </c>
      <c r="H49" s="184">
        <v>1</v>
      </c>
      <c r="I49" s="179">
        <v>148</v>
      </c>
      <c r="J49" s="193">
        <v>755000</v>
      </c>
      <c r="K49" s="177" t="s">
        <v>133</v>
      </c>
      <c r="L49" s="177" t="s">
        <v>247</v>
      </c>
      <c r="M49" s="194" t="s">
        <v>45</v>
      </c>
      <c r="N49" s="173">
        <v>41304</v>
      </c>
      <c r="O49" s="173">
        <v>41037</v>
      </c>
      <c r="P49" s="14">
        <v>520597</v>
      </c>
      <c r="Q49" s="11">
        <v>377797</v>
      </c>
      <c r="R49" s="176" t="s">
        <v>403</v>
      </c>
    </row>
    <row r="50" spans="1:18" ht="14.5" x14ac:dyDescent="0.35">
      <c r="A50" s="1" t="s">
        <v>314</v>
      </c>
      <c r="B50" s="1" t="s">
        <v>69</v>
      </c>
      <c r="C50" s="41" t="s">
        <v>114</v>
      </c>
      <c r="D50" s="11">
        <v>300000</v>
      </c>
      <c r="E50" s="5">
        <v>300000</v>
      </c>
      <c r="F50" s="5">
        <v>300000</v>
      </c>
      <c r="G50" s="64">
        <f t="shared" si="0"/>
        <v>0</v>
      </c>
      <c r="H50" s="191">
        <v>1</v>
      </c>
      <c r="I50" s="179">
        <v>250</v>
      </c>
      <c r="J50" s="180">
        <v>500000</v>
      </c>
      <c r="K50" s="176" t="s">
        <v>70</v>
      </c>
      <c r="L50" s="176" t="s">
        <v>71</v>
      </c>
      <c r="M50" s="31" t="s">
        <v>49</v>
      </c>
      <c r="N50" s="173">
        <v>39008</v>
      </c>
      <c r="O50" s="173">
        <v>39008</v>
      </c>
      <c r="P50" s="6">
        <v>3350737.5</v>
      </c>
      <c r="Q50" s="1"/>
      <c r="R50" s="176" t="s">
        <v>403</v>
      </c>
    </row>
    <row r="51" spans="1:18" ht="14.5" x14ac:dyDescent="0.35">
      <c r="A51" s="1" t="s">
        <v>333</v>
      </c>
      <c r="B51" s="1" t="s">
        <v>137</v>
      </c>
      <c r="C51" s="41" t="s">
        <v>114</v>
      </c>
      <c r="D51" s="11">
        <v>410800</v>
      </c>
      <c r="E51" s="3">
        <v>410800</v>
      </c>
      <c r="F51" s="3">
        <v>0</v>
      </c>
      <c r="G51" s="64">
        <v>0</v>
      </c>
      <c r="H51" s="185">
        <v>2</v>
      </c>
      <c r="I51" s="179">
        <v>158</v>
      </c>
      <c r="J51" s="178">
        <v>66790000</v>
      </c>
      <c r="K51" s="176" t="s">
        <v>394</v>
      </c>
      <c r="L51" s="176" t="s">
        <v>98</v>
      </c>
      <c r="M51" s="31" t="s">
        <v>49</v>
      </c>
      <c r="N51" s="173">
        <v>40899</v>
      </c>
      <c r="O51" s="173">
        <v>40064</v>
      </c>
      <c r="P51" s="7">
        <v>618393</v>
      </c>
      <c r="Q51" s="6"/>
      <c r="R51" s="176" t="s">
        <v>405</v>
      </c>
    </row>
    <row r="52" spans="1:18" ht="14.5" x14ac:dyDescent="0.35">
      <c r="A52" s="1" t="s">
        <v>365</v>
      </c>
      <c r="B52" s="9" t="s">
        <v>146</v>
      </c>
      <c r="C52" s="41" t="s">
        <v>114</v>
      </c>
      <c r="D52" s="11">
        <v>59400</v>
      </c>
      <c r="E52" s="13">
        <v>55000</v>
      </c>
      <c r="F52" s="13">
        <v>55000</v>
      </c>
      <c r="G52" s="64">
        <f t="shared" si="0"/>
        <v>0</v>
      </c>
      <c r="H52" s="185">
        <v>1</v>
      </c>
      <c r="I52" s="179">
        <v>54</v>
      </c>
      <c r="J52" s="198">
        <v>60000</v>
      </c>
      <c r="K52" s="177" t="s">
        <v>147</v>
      </c>
      <c r="L52" s="177" t="s">
        <v>94</v>
      </c>
      <c r="M52" s="194" t="s">
        <v>74</v>
      </c>
      <c r="N52" s="173">
        <v>40582</v>
      </c>
      <c r="O52" s="173">
        <v>40463</v>
      </c>
      <c r="P52" s="6">
        <v>1446137.857142857</v>
      </c>
      <c r="Q52" s="1"/>
      <c r="R52" s="176" t="s">
        <v>403</v>
      </c>
    </row>
    <row r="53" spans="1:18" ht="14.5" x14ac:dyDescent="0.35">
      <c r="A53" s="1" t="s">
        <v>327</v>
      </c>
      <c r="B53" s="83" t="s">
        <v>378</v>
      </c>
      <c r="C53" s="41" t="s">
        <v>114</v>
      </c>
      <c r="D53" s="11">
        <v>236250</v>
      </c>
      <c r="E53" s="6">
        <v>225000</v>
      </c>
      <c r="F53" s="6">
        <v>225000</v>
      </c>
      <c r="G53" s="64">
        <f t="shared" si="0"/>
        <v>0</v>
      </c>
      <c r="H53" s="183">
        <v>1</v>
      </c>
      <c r="I53" s="179">
        <v>100</v>
      </c>
      <c r="J53" s="196">
        <v>1700000</v>
      </c>
      <c r="K53" s="176" t="s">
        <v>286</v>
      </c>
      <c r="L53" s="176" t="s">
        <v>287</v>
      </c>
      <c r="M53" s="31" t="s">
        <v>42</v>
      </c>
      <c r="N53" s="173">
        <v>41814</v>
      </c>
      <c r="O53" s="173">
        <v>41555</v>
      </c>
      <c r="P53" s="6">
        <v>2534560</v>
      </c>
      <c r="Q53" s="1"/>
      <c r="R53" s="176" t="s">
        <v>402</v>
      </c>
    </row>
    <row r="54" spans="1:18" ht="14.5" x14ac:dyDescent="0.35">
      <c r="A54" s="1" t="s">
        <v>331</v>
      </c>
      <c r="B54" s="1" t="s">
        <v>39</v>
      </c>
      <c r="C54" s="41" t="s">
        <v>114</v>
      </c>
      <c r="D54" s="11">
        <v>855000</v>
      </c>
      <c r="E54" s="5">
        <v>855000</v>
      </c>
      <c r="F54" s="5">
        <v>855000</v>
      </c>
      <c r="G54" s="64">
        <f t="shared" si="0"/>
        <v>0</v>
      </c>
      <c r="H54" s="181">
        <v>1</v>
      </c>
      <c r="I54" s="179">
        <v>570</v>
      </c>
      <c r="J54" s="180">
        <v>41500000</v>
      </c>
      <c r="K54" s="176" t="s">
        <v>40</v>
      </c>
      <c r="L54" s="176" t="s">
        <v>41</v>
      </c>
      <c r="M54" s="31" t="s">
        <v>42</v>
      </c>
      <c r="N54" s="173">
        <v>38504</v>
      </c>
      <c r="O54" s="173">
        <v>38504</v>
      </c>
      <c r="P54" s="6">
        <v>4974054.166666667</v>
      </c>
      <c r="Q54" s="1"/>
      <c r="R54" s="176" t="s">
        <v>403</v>
      </c>
    </row>
    <row r="55" spans="1:18" ht="14.5" x14ac:dyDescent="0.35">
      <c r="A55" s="1" t="s">
        <v>332</v>
      </c>
      <c r="B55" s="9" t="s">
        <v>134</v>
      </c>
      <c r="C55" s="9" t="s">
        <v>114</v>
      </c>
      <c r="D55" s="11">
        <v>285600</v>
      </c>
      <c r="E55" s="13">
        <v>285600</v>
      </c>
      <c r="F55" s="6">
        <v>0</v>
      </c>
      <c r="G55" s="64">
        <v>0</v>
      </c>
      <c r="H55" s="185">
        <v>2</v>
      </c>
      <c r="I55" s="179">
        <v>119</v>
      </c>
      <c r="J55" s="182">
        <v>1250000</v>
      </c>
      <c r="K55" s="177" t="s">
        <v>135</v>
      </c>
      <c r="L55" s="177" t="s">
        <v>136</v>
      </c>
      <c r="M55" s="194" t="s">
        <v>67</v>
      </c>
      <c r="N55" s="173">
        <v>40833</v>
      </c>
      <c r="O55" s="173">
        <v>40036</v>
      </c>
      <c r="P55" s="6">
        <v>16956835</v>
      </c>
      <c r="Q55" s="1"/>
      <c r="R55" s="176" t="s">
        <v>405</v>
      </c>
    </row>
    <row r="56" spans="1:18" ht="14.5" x14ac:dyDescent="0.35">
      <c r="A56" s="1" t="s">
        <v>346</v>
      </c>
      <c r="B56" s="9" t="s">
        <v>145</v>
      </c>
      <c r="C56" s="41" t="s">
        <v>114</v>
      </c>
      <c r="D56" s="11">
        <v>79200</v>
      </c>
      <c r="E56" s="13">
        <v>79200</v>
      </c>
      <c r="F56" s="13">
        <v>79200</v>
      </c>
      <c r="G56" s="64">
        <f t="shared" si="0"/>
        <v>0</v>
      </c>
      <c r="H56" s="191">
        <v>1</v>
      </c>
      <c r="I56" s="179">
        <v>66</v>
      </c>
      <c r="J56" s="198">
        <v>710000</v>
      </c>
      <c r="K56" s="177" t="s">
        <v>82</v>
      </c>
      <c r="L56" s="177" t="s">
        <v>392</v>
      </c>
      <c r="M56" s="194" t="s">
        <v>42</v>
      </c>
      <c r="N56" s="173">
        <v>40590</v>
      </c>
      <c r="O56" s="173">
        <v>40437</v>
      </c>
      <c r="P56" s="6">
        <v>4498702.8571428573</v>
      </c>
      <c r="Q56" s="1"/>
      <c r="R56" s="176" t="s">
        <v>403</v>
      </c>
    </row>
    <row r="57" spans="1:18" s="15" customFormat="1" ht="14.5" x14ac:dyDescent="0.35">
      <c r="A57" s="1" t="s">
        <v>358</v>
      </c>
      <c r="B57" s="1" t="s">
        <v>34</v>
      </c>
      <c r="C57" s="41" t="s">
        <v>114</v>
      </c>
      <c r="D57" s="11">
        <v>1099500</v>
      </c>
      <c r="E57" s="5">
        <v>1099500</v>
      </c>
      <c r="F57" s="5">
        <v>1099500</v>
      </c>
      <c r="G57" s="64">
        <f t="shared" si="0"/>
        <v>0</v>
      </c>
      <c r="H57" s="181">
        <v>1</v>
      </c>
      <c r="I57" s="179">
        <v>733</v>
      </c>
      <c r="J57" s="180">
        <v>19000000</v>
      </c>
      <c r="K57" s="176" t="s">
        <v>23</v>
      </c>
      <c r="L57" s="176" t="s">
        <v>35</v>
      </c>
      <c r="M57" s="31" t="s">
        <v>28</v>
      </c>
      <c r="N57" s="173">
        <v>38476</v>
      </c>
      <c r="O57" s="173">
        <v>38476</v>
      </c>
      <c r="P57" s="11">
        <v>17725620</v>
      </c>
      <c r="Q57" s="9"/>
      <c r="R57" s="176" t="s">
        <v>403</v>
      </c>
    </row>
    <row r="58" spans="1:18" ht="14.5" x14ac:dyDescent="0.35">
      <c r="A58" s="1" t="s">
        <v>357</v>
      </c>
      <c r="B58" s="1" t="s">
        <v>50</v>
      </c>
      <c r="C58" s="9" t="s">
        <v>114</v>
      </c>
      <c r="D58" s="11">
        <v>3462000</v>
      </c>
      <c r="E58" s="5">
        <v>3462000</v>
      </c>
      <c r="F58" s="5">
        <v>0</v>
      </c>
      <c r="G58" s="64">
        <v>0</v>
      </c>
      <c r="H58" s="181">
        <v>1</v>
      </c>
      <c r="I58" s="179">
        <v>2308</v>
      </c>
      <c r="J58" s="180">
        <v>36000000</v>
      </c>
      <c r="K58" s="176" t="s">
        <v>23</v>
      </c>
      <c r="L58" s="176" t="s">
        <v>51</v>
      </c>
      <c r="M58" s="31" t="s">
        <v>18</v>
      </c>
      <c r="N58" s="173">
        <v>38749</v>
      </c>
      <c r="O58" s="173">
        <v>38749</v>
      </c>
      <c r="P58" s="1"/>
      <c r="Q58" s="1"/>
      <c r="R58" s="176" t="s">
        <v>404</v>
      </c>
    </row>
    <row r="59" spans="1:18" ht="14.5" x14ac:dyDescent="0.35">
      <c r="A59" s="1" t="s">
        <v>359</v>
      </c>
      <c r="B59" s="1" t="s">
        <v>167</v>
      </c>
      <c r="C59" s="9" t="s">
        <v>114</v>
      </c>
      <c r="D59" s="11">
        <v>3746250</v>
      </c>
      <c r="E59" s="3">
        <v>3138750</v>
      </c>
      <c r="F59" s="3">
        <f>1046250+924750+924750</f>
        <v>2895750</v>
      </c>
      <c r="G59" s="64">
        <v>0</v>
      </c>
      <c r="H59" s="185">
        <v>3</v>
      </c>
      <c r="I59" s="179">
        <v>465</v>
      </c>
      <c r="J59" s="197">
        <v>11635300</v>
      </c>
      <c r="K59" s="176" t="s">
        <v>231</v>
      </c>
      <c r="L59" s="176" t="s">
        <v>393</v>
      </c>
      <c r="M59" s="31" t="s">
        <v>75</v>
      </c>
      <c r="N59" s="173">
        <v>40928</v>
      </c>
      <c r="O59" s="173">
        <v>40645</v>
      </c>
      <c r="P59" s="1"/>
      <c r="Q59" s="1"/>
      <c r="R59" s="176" t="s">
        <v>403</v>
      </c>
    </row>
    <row r="60" spans="1:18" ht="14.5" x14ac:dyDescent="0.35">
      <c r="A60" s="1" t="s">
        <v>362</v>
      </c>
      <c r="B60" s="9" t="s">
        <v>76</v>
      </c>
      <c r="C60" s="9" t="s">
        <v>114</v>
      </c>
      <c r="D60" s="11">
        <v>360000</v>
      </c>
      <c r="E60" s="10">
        <v>355200</v>
      </c>
      <c r="F60" s="10">
        <v>355200</v>
      </c>
      <c r="G60" s="64">
        <v>0</v>
      </c>
      <c r="H60" s="181">
        <v>1</v>
      </c>
      <c r="I60" s="179">
        <v>296</v>
      </c>
      <c r="J60" s="198">
        <v>3152000</v>
      </c>
      <c r="K60" s="177" t="s">
        <v>77</v>
      </c>
      <c r="L60" s="177" t="s">
        <v>78</v>
      </c>
      <c r="M60" s="194" t="s">
        <v>79</v>
      </c>
      <c r="N60" s="173">
        <v>39463</v>
      </c>
      <c r="O60" s="173">
        <v>39463</v>
      </c>
      <c r="P60" s="6">
        <v>12460465.5</v>
      </c>
      <c r="Q60" s="1"/>
      <c r="R60" s="176" t="s">
        <v>403</v>
      </c>
    </row>
    <row r="61" spans="1:18" ht="14.5" x14ac:dyDescent="0.35">
      <c r="A61" s="1" t="s">
        <v>389</v>
      </c>
      <c r="B61" s="9" t="s">
        <v>140</v>
      </c>
      <c r="C61" s="9" t="s">
        <v>114</v>
      </c>
      <c r="D61" s="11">
        <v>56100</v>
      </c>
      <c r="E61" s="10">
        <v>56100</v>
      </c>
      <c r="F61" s="3">
        <v>56100</v>
      </c>
      <c r="G61" s="64">
        <f t="shared" si="0"/>
        <v>0</v>
      </c>
      <c r="H61" s="181">
        <v>1</v>
      </c>
      <c r="I61" s="179">
        <v>51</v>
      </c>
      <c r="J61" s="198">
        <v>200000</v>
      </c>
      <c r="K61" s="177"/>
      <c r="L61" s="177" t="s">
        <v>71</v>
      </c>
      <c r="M61" s="31" t="s">
        <v>49</v>
      </c>
      <c r="N61" s="173">
        <v>40190</v>
      </c>
      <c r="O61" s="173">
        <v>40190</v>
      </c>
      <c r="P61" s="6"/>
      <c r="Q61" s="1"/>
      <c r="R61" s="176" t="s">
        <v>403</v>
      </c>
    </row>
    <row r="62" spans="1:18" ht="14.5" x14ac:dyDescent="0.35">
      <c r="A62" s="1" t="s">
        <v>302</v>
      </c>
      <c r="B62" s="1" t="s">
        <v>11</v>
      </c>
      <c r="C62" s="9" t="s">
        <v>114</v>
      </c>
      <c r="D62" s="11">
        <v>810000</v>
      </c>
      <c r="E62" s="5">
        <v>810000</v>
      </c>
      <c r="F62" s="5">
        <v>810000</v>
      </c>
      <c r="G62" s="64">
        <f t="shared" si="0"/>
        <v>0</v>
      </c>
      <c r="H62" s="181">
        <v>1</v>
      </c>
      <c r="I62" s="179">
        <v>540</v>
      </c>
      <c r="J62" s="180">
        <v>47600000</v>
      </c>
      <c r="K62" s="176" t="s">
        <v>12</v>
      </c>
      <c r="L62" s="176" t="s">
        <v>13</v>
      </c>
      <c r="M62" s="31" t="s">
        <v>14</v>
      </c>
      <c r="N62" s="173">
        <v>38448</v>
      </c>
      <c r="O62" s="173">
        <v>38448</v>
      </c>
      <c r="P62" s="1"/>
      <c r="Q62" s="1"/>
      <c r="R62" s="176" t="s">
        <v>403</v>
      </c>
    </row>
    <row r="63" spans="1:18" ht="14.5" x14ac:dyDescent="0.35">
      <c r="A63" s="1" t="s">
        <v>303</v>
      </c>
      <c r="B63" s="1" t="s">
        <v>33</v>
      </c>
      <c r="C63" s="9" t="s">
        <v>114</v>
      </c>
      <c r="D63" s="11">
        <v>750000</v>
      </c>
      <c r="E63" s="5">
        <v>750000</v>
      </c>
      <c r="F63" s="5">
        <v>729000</v>
      </c>
      <c r="G63" s="64">
        <v>0</v>
      </c>
      <c r="H63" s="181">
        <v>1</v>
      </c>
      <c r="I63" s="179">
        <v>500</v>
      </c>
      <c r="J63" s="180">
        <v>147000000</v>
      </c>
      <c r="K63" s="176" t="s">
        <v>12</v>
      </c>
      <c r="L63" s="176" t="s">
        <v>13</v>
      </c>
      <c r="M63" s="31" t="s">
        <v>14</v>
      </c>
      <c r="N63" s="173">
        <v>38630</v>
      </c>
      <c r="O63" s="173">
        <v>38630</v>
      </c>
      <c r="P63" s="1"/>
      <c r="Q63" s="1"/>
      <c r="R63" s="176" t="s">
        <v>403</v>
      </c>
    </row>
    <row r="64" spans="1:18" s="20" customFormat="1" ht="14.5" x14ac:dyDescent="0.35">
      <c r="A64" s="1" t="s">
        <v>304</v>
      </c>
      <c r="B64" s="1" t="s">
        <v>52</v>
      </c>
      <c r="C64" s="9" t="s">
        <v>114</v>
      </c>
      <c r="D64" s="11">
        <v>1588500</v>
      </c>
      <c r="E64" s="5">
        <v>1588500</v>
      </c>
      <c r="F64" s="5">
        <v>0</v>
      </c>
      <c r="G64" s="64">
        <v>0</v>
      </c>
      <c r="H64" s="181">
        <v>1</v>
      </c>
      <c r="I64" s="179">
        <v>1059</v>
      </c>
      <c r="J64" s="180">
        <v>538300000</v>
      </c>
      <c r="K64" s="176" t="s">
        <v>12</v>
      </c>
      <c r="L64" s="176" t="s">
        <v>13</v>
      </c>
      <c r="M64" s="31" t="s">
        <v>14</v>
      </c>
      <c r="N64" s="173">
        <v>38875</v>
      </c>
      <c r="O64" s="173">
        <v>38875</v>
      </c>
      <c r="P64" s="1"/>
      <c r="Q64" s="1"/>
      <c r="R64" s="176" t="s">
        <v>405</v>
      </c>
    </row>
    <row r="65" spans="1:18" ht="14.5" x14ac:dyDescent="0.35">
      <c r="A65" s="1" t="s">
        <v>342</v>
      </c>
      <c r="B65" s="1" t="s">
        <v>72</v>
      </c>
      <c r="C65" s="9" t="s">
        <v>114</v>
      </c>
      <c r="D65" s="11">
        <v>420000</v>
      </c>
      <c r="E65" s="5">
        <v>350000</v>
      </c>
      <c r="F65" s="5">
        <v>350000</v>
      </c>
      <c r="G65" s="64">
        <f t="shared" si="0"/>
        <v>0</v>
      </c>
      <c r="H65" s="181">
        <v>1</v>
      </c>
      <c r="I65" s="179">
        <v>250</v>
      </c>
      <c r="J65" s="180">
        <v>20000000</v>
      </c>
      <c r="K65" s="176" t="s">
        <v>12</v>
      </c>
      <c r="L65" s="176" t="s">
        <v>73</v>
      </c>
      <c r="M65" s="31" t="s">
        <v>49</v>
      </c>
      <c r="N65" s="173">
        <v>39483</v>
      </c>
      <c r="O65" s="173">
        <v>39254</v>
      </c>
      <c r="P65" s="1"/>
      <c r="Q65" s="1"/>
      <c r="R65" s="176" t="s">
        <v>403</v>
      </c>
    </row>
    <row r="66" spans="1:18" ht="14.5" x14ac:dyDescent="0.35">
      <c r="A66" s="1" t="s">
        <v>341</v>
      </c>
      <c r="B66" s="9" t="s">
        <v>112</v>
      </c>
      <c r="C66" s="9" t="s">
        <v>114</v>
      </c>
      <c r="D66" s="11">
        <v>186200</v>
      </c>
      <c r="E66" s="10">
        <v>158200</v>
      </c>
      <c r="F66" s="10">
        <v>158200</v>
      </c>
      <c r="G66" s="64">
        <f t="shared" si="0"/>
        <v>0</v>
      </c>
      <c r="H66" s="181">
        <v>1</v>
      </c>
      <c r="I66" s="179">
        <v>133</v>
      </c>
      <c r="J66" s="198">
        <v>4670000</v>
      </c>
      <c r="K66" s="177" t="s">
        <v>394</v>
      </c>
      <c r="L66" s="177" t="s">
        <v>78</v>
      </c>
      <c r="M66" s="194" t="s">
        <v>79</v>
      </c>
      <c r="N66" s="173">
        <v>40345</v>
      </c>
      <c r="O66" s="173">
        <v>40246</v>
      </c>
      <c r="P66" s="1"/>
      <c r="Q66" s="1"/>
      <c r="R66" s="176" t="s">
        <v>403</v>
      </c>
    </row>
    <row r="67" spans="1:18" ht="14.5" x14ac:dyDescent="0.35">
      <c r="A67" s="1" t="s">
        <v>367</v>
      </c>
      <c r="B67" s="9" t="s">
        <v>129</v>
      </c>
      <c r="C67" s="9" t="s">
        <v>114</v>
      </c>
      <c r="D67" s="11">
        <v>187200</v>
      </c>
      <c r="E67" s="13">
        <v>187200</v>
      </c>
      <c r="F67" s="13">
        <v>0</v>
      </c>
      <c r="G67" s="64">
        <v>0</v>
      </c>
      <c r="H67" s="181">
        <v>1</v>
      </c>
      <c r="I67" s="179">
        <v>156</v>
      </c>
      <c r="J67" s="198">
        <v>5000000</v>
      </c>
      <c r="K67" s="177" t="s">
        <v>130</v>
      </c>
      <c r="L67" s="177" t="s">
        <v>94</v>
      </c>
      <c r="M67" s="194" t="s">
        <v>74</v>
      </c>
      <c r="N67" s="173">
        <v>40367</v>
      </c>
      <c r="O67" s="173">
        <v>40036</v>
      </c>
      <c r="P67" s="1"/>
      <c r="Q67" s="1"/>
      <c r="R67" s="176" t="s">
        <v>404</v>
      </c>
    </row>
    <row r="68" spans="1:18" x14ac:dyDescent="0.35">
      <c r="A68" s="9" t="s">
        <v>368</v>
      </c>
      <c r="B68" s="9" t="s">
        <v>123</v>
      </c>
      <c r="C68" s="9" t="s">
        <v>114</v>
      </c>
      <c r="D68" s="11">
        <v>455000</v>
      </c>
      <c r="E68" s="13">
        <v>455000</v>
      </c>
      <c r="F68" s="13">
        <v>0</v>
      </c>
      <c r="G68" s="64">
        <v>0</v>
      </c>
      <c r="H68" s="181">
        <v>1</v>
      </c>
      <c r="I68" s="179">
        <v>325</v>
      </c>
      <c r="J68" s="198">
        <v>28580000</v>
      </c>
      <c r="K68" s="177" t="s">
        <v>124</v>
      </c>
      <c r="L68" s="176" t="s">
        <v>416</v>
      </c>
      <c r="M68" s="194" t="s">
        <v>14</v>
      </c>
      <c r="N68" s="173">
        <v>40389</v>
      </c>
      <c r="O68" s="173">
        <v>40218</v>
      </c>
      <c r="R68" s="176" t="s">
        <v>405</v>
      </c>
    </row>
    <row r="69" spans="1:18" ht="14.5" x14ac:dyDescent="0.35">
      <c r="A69" s="1" t="s">
        <v>326</v>
      </c>
      <c r="B69" s="83" t="s">
        <v>269</v>
      </c>
      <c r="C69" s="9" t="s">
        <v>114</v>
      </c>
      <c r="D69" s="11">
        <v>506250</v>
      </c>
      <c r="E69" s="6">
        <v>470250</v>
      </c>
      <c r="F69" s="6">
        <v>470250</v>
      </c>
      <c r="G69" s="64">
        <f t="shared" ref="G69:G86" si="1">+E69-F69</f>
        <v>0</v>
      </c>
      <c r="H69" s="183">
        <v>1</v>
      </c>
      <c r="I69" s="179">
        <v>209</v>
      </c>
      <c r="J69" s="196">
        <v>4250000</v>
      </c>
      <c r="K69" s="176" t="s">
        <v>390</v>
      </c>
      <c r="L69" s="176" t="s">
        <v>285</v>
      </c>
      <c r="M69" s="31" t="s">
        <v>67</v>
      </c>
      <c r="N69" s="173">
        <v>41599</v>
      </c>
      <c r="O69" s="173">
        <v>41191</v>
      </c>
      <c r="P69" s="1"/>
      <c r="Q69" s="1"/>
      <c r="R69" s="176" t="s">
        <v>402</v>
      </c>
    </row>
    <row r="70" spans="1:18" ht="14.5" x14ac:dyDescent="0.35">
      <c r="A70" s="1" t="s">
        <v>323</v>
      </c>
      <c r="B70" s="83" t="s">
        <v>254</v>
      </c>
      <c r="C70" s="9" t="s">
        <v>114</v>
      </c>
      <c r="D70" s="11">
        <v>346500</v>
      </c>
      <c r="E70" s="11">
        <v>317250</v>
      </c>
      <c r="F70" s="11">
        <v>317250</v>
      </c>
      <c r="G70" s="64">
        <f t="shared" si="1"/>
        <v>0</v>
      </c>
      <c r="H70" s="184">
        <v>1</v>
      </c>
      <c r="I70" s="179">
        <v>141</v>
      </c>
      <c r="J70" s="193">
        <v>964920</v>
      </c>
      <c r="K70" s="177" t="s">
        <v>382</v>
      </c>
      <c r="L70" s="177" t="s">
        <v>256</v>
      </c>
      <c r="M70" s="194" t="s">
        <v>257</v>
      </c>
      <c r="N70" s="173">
        <v>41292</v>
      </c>
      <c r="O70" s="173">
        <v>41102</v>
      </c>
      <c r="P70" s="1"/>
      <c r="Q70" s="1"/>
      <c r="R70" s="176" t="s">
        <v>403</v>
      </c>
    </row>
    <row r="71" spans="1:18" ht="14.5" x14ac:dyDescent="0.35">
      <c r="A71" s="1" t="s">
        <v>369</v>
      </c>
      <c r="B71" s="29" t="s">
        <v>214</v>
      </c>
      <c r="C71" s="9" t="s">
        <v>114</v>
      </c>
      <c r="D71" s="11">
        <v>245250</v>
      </c>
      <c r="E71" s="33">
        <v>231750</v>
      </c>
      <c r="F71" s="33">
        <v>231750</v>
      </c>
      <c r="G71" s="64">
        <f t="shared" si="1"/>
        <v>0</v>
      </c>
      <c r="H71" s="185">
        <v>1</v>
      </c>
      <c r="I71" s="179">
        <v>103</v>
      </c>
      <c r="J71" s="178">
        <v>1503450</v>
      </c>
      <c r="K71" s="177" t="s">
        <v>180</v>
      </c>
      <c r="L71" s="176" t="s">
        <v>215</v>
      </c>
      <c r="M71" s="31" t="s">
        <v>216</v>
      </c>
      <c r="N71" s="173">
        <v>41066</v>
      </c>
      <c r="O71" s="173">
        <v>40771</v>
      </c>
      <c r="P71" s="1"/>
      <c r="Q71" s="1"/>
      <c r="R71" s="176" t="s">
        <v>403</v>
      </c>
    </row>
    <row r="72" spans="1:18" ht="14.5" x14ac:dyDescent="0.35">
      <c r="A72" s="1" t="s">
        <v>361</v>
      </c>
      <c r="B72" s="1" t="s">
        <v>168</v>
      </c>
      <c r="C72" s="9" t="s">
        <v>114</v>
      </c>
      <c r="D72" s="11">
        <v>10721250</v>
      </c>
      <c r="E72" s="3">
        <v>10586250</v>
      </c>
      <c r="F72" s="3">
        <f>2011500+2117250*4</f>
        <v>10480500</v>
      </c>
      <c r="G72" s="64">
        <v>0</v>
      </c>
      <c r="H72" s="185">
        <v>5</v>
      </c>
      <c r="I72" s="179">
        <v>941</v>
      </c>
      <c r="J72" s="197">
        <v>25060000</v>
      </c>
      <c r="K72" s="176" t="s">
        <v>23</v>
      </c>
      <c r="L72" s="176" t="s">
        <v>221</v>
      </c>
      <c r="M72" s="31" t="s">
        <v>222</v>
      </c>
      <c r="N72" s="173">
        <v>41042</v>
      </c>
      <c r="O72" s="173">
        <v>40645</v>
      </c>
      <c r="P72" s="1"/>
      <c r="Q72" s="1"/>
      <c r="R72" s="176" t="s">
        <v>402</v>
      </c>
    </row>
    <row r="73" spans="1:18" ht="14.5" x14ac:dyDescent="0.35">
      <c r="A73" s="1" t="s">
        <v>313</v>
      </c>
      <c r="B73" s="1" t="s">
        <v>46</v>
      </c>
      <c r="C73" s="9" t="s">
        <v>114</v>
      </c>
      <c r="D73" s="11">
        <v>408200</v>
      </c>
      <c r="E73" s="5">
        <v>408200</v>
      </c>
      <c r="F73" s="5">
        <v>408200</v>
      </c>
      <c r="G73" s="64">
        <f t="shared" si="1"/>
        <v>0</v>
      </c>
      <c r="H73" s="181">
        <v>1</v>
      </c>
      <c r="I73" s="179">
        <v>314</v>
      </c>
      <c r="J73" s="180">
        <v>2000000</v>
      </c>
      <c r="K73" s="176" t="s">
        <v>235</v>
      </c>
      <c r="L73" s="176" t="s">
        <v>48</v>
      </c>
      <c r="M73" s="31" t="s">
        <v>49</v>
      </c>
      <c r="N73" s="173">
        <v>38546</v>
      </c>
      <c r="O73" s="173">
        <v>38546</v>
      </c>
      <c r="P73" s="1"/>
      <c r="Q73" s="1"/>
      <c r="R73" s="176" t="s">
        <v>403</v>
      </c>
    </row>
    <row r="74" spans="1:18" x14ac:dyDescent="0.35">
      <c r="A74" s="29" t="s">
        <v>336</v>
      </c>
      <c r="B74" s="29" t="s">
        <v>208</v>
      </c>
      <c r="C74" s="9" t="s">
        <v>114</v>
      </c>
      <c r="D74" s="11">
        <v>225000</v>
      </c>
      <c r="E74" s="33">
        <v>225000</v>
      </c>
      <c r="F74" s="33">
        <v>0</v>
      </c>
      <c r="G74" s="64">
        <v>0</v>
      </c>
      <c r="H74" s="185">
        <v>1</v>
      </c>
      <c r="I74" s="179">
        <v>100</v>
      </c>
      <c r="J74" s="178">
        <v>3500000</v>
      </c>
      <c r="K74" s="177" t="s">
        <v>209</v>
      </c>
      <c r="L74" s="176" t="s">
        <v>210</v>
      </c>
      <c r="M74" s="31" t="s">
        <v>14</v>
      </c>
      <c r="N74" s="173">
        <v>41064</v>
      </c>
      <c r="O74" s="173">
        <v>40738</v>
      </c>
      <c r="R74" s="176" t="s">
        <v>405</v>
      </c>
    </row>
    <row r="75" spans="1:18" s="15" customFormat="1" ht="14.5" x14ac:dyDescent="0.35">
      <c r="A75" s="1" t="s">
        <v>360</v>
      </c>
      <c r="B75" s="1" t="s">
        <v>177</v>
      </c>
      <c r="C75" s="9" t="s">
        <v>114</v>
      </c>
      <c r="D75" s="11">
        <v>371250</v>
      </c>
      <c r="E75" s="3">
        <v>321750</v>
      </c>
      <c r="F75" s="3">
        <v>321750</v>
      </c>
      <c r="G75" s="64">
        <f t="shared" si="1"/>
        <v>0</v>
      </c>
      <c r="H75" s="185">
        <v>1</v>
      </c>
      <c r="I75" s="179">
        <v>143</v>
      </c>
      <c r="J75" s="197">
        <v>1396000</v>
      </c>
      <c r="K75" s="176" t="s">
        <v>178</v>
      </c>
      <c r="L75" s="176" t="s">
        <v>373</v>
      </c>
      <c r="M75" s="176" t="s">
        <v>42</v>
      </c>
      <c r="N75" s="173">
        <v>40897</v>
      </c>
      <c r="O75" s="173">
        <v>40676</v>
      </c>
      <c r="P75" s="9"/>
      <c r="Q75" s="9"/>
      <c r="R75" s="176" t="s">
        <v>403</v>
      </c>
    </row>
    <row r="76" spans="1:18" x14ac:dyDescent="0.35">
      <c r="A76" s="83" t="s">
        <v>335</v>
      </c>
      <c r="B76" s="83" t="s">
        <v>228</v>
      </c>
      <c r="C76" s="9" t="s">
        <v>114</v>
      </c>
      <c r="D76" s="11">
        <v>184500</v>
      </c>
      <c r="E76" s="7">
        <v>184500</v>
      </c>
      <c r="F76" s="7">
        <v>0</v>
      </c>
      <c r="G76" s="64">
        <v>0</v>
      </c>
      <c r="H76" s="186">
        <v>1</v>
      </c>
      <c r="I76" s="179">
        <v>82</v>
      </c>
      <c r="J76" s="196">
        <v>1348000</v>
      </c>
      <c r="K76" s="177" t="s">
        <v>382</v>
      </c>
      <c r="L76" s="176" t="s">
        <v>229</v>
      </c>
      <c r="M76" s="31" t="s">
        <v>230</v>
      </c>
      <c r="N76" s="173">
        <v>41163</v>
      </c>
      <c r="O76" s="173">
        <v>40925</v>
      </c>
      <c r="R76" s="176" t="s">
        <v>405</v>
      </c>
    </row>
    <row r="77" spans="1:18" s="171" customFormat="1" ht="14.5" x14ac:dyDescent="0.35">
      <c r="A77" s="1" t="s">
        <v>328</v>
      </c>
      <c r="B77" s="1" t="s">
        <v>171</v>
      </c>
      <c r="C77" s="9" t="s">
        <v>114</v>
      </c>
      <c r="D77" s="11">
        <v>202500</v>
      </c>
      <c r="E77" s="3">
        <v>171000</v>
      </c>
      <c r="F77" s="3">
        <v>171000</v>
      </c>
      <c r="G77" s="64">
        <f t="shared" si="1"/>
        <v>0</v>
      </c>
      <c r="H77" s="185">
        <v>1</v>
      </c>
      <c r="I77" s="179">
        <v>76</v>
      </c>
      <c r="J77" s="197">
        <v>1700000</v>
      </c>
      <c r="K77" s="176" t="s">
        <v>26</v>
      </c>
      <c r="L77" s="176" t="s">
        <v>372</v>
      </c>
      <c r="M77" s="31" t="s">
        <v>49</v>
      </c>
      <c r="N77" s="173">
        <v>40893</v>
      </c>
      <c r="O77" s="173">
        <v>40645</v>
      </c>
      <c r="P77" s="9"/>
      <c r="Q77" s="9"/>
      <c r="R77" s="176" t="s">
        <v>403</v>
      </c>
    </row>
    <row r="78" spans="1:18" s="171" customFormat="1" ht="14.5" x14ac:dyDescent="0.35">
      <c r="A78" s="1" t="s">
        <v>329</v>
      </c>
      <c r="B78" s="29" t="s">
        <v>250</v>
      </c>
      <c r="C78" s="9" t="s">
        <v>114</v>
      </c>
      <c r="D78" s="11">
        <v>2700000</v>
      </c>
      <c r="E78" s="33">
        <v>2542500</v>
      </c>
      <c r="F78" s="33">
        <f>847500*3</f>
        <v>2542500</v>
      </c>
      <c r="G78" s="64">
        <f t="shared" si="1"/>
        <v>0</v>
      </c>
      <c r="H78" s="185">
        <v>3</v>
      </c>
      <c r="I78" s="179">
        <v>565</v>
      </c>
      <c r="J78" s="178">
        <v>4980000</v>
      </c>
      <c r="K78" s="177" t="s">
        <v>391</v>
      </c>
      <c r="L78" s="176" t="s">
        <v>398</v>
      </c>
      <c r="M78" s="31" t="s">
        <v>74</v>
      </c>
      <c r="N78" s="173">
        <v>40934</v>
      </c>
      <c r="O78" s="173">
        <v>40827</v>
      </c>
      <c r="P78" s="9"/>
      <c r="Q78" s="9"/>
      <c r="R78" s="176" t="s">
        <v>402</v>
      </c>
    </row>
    <row r="79" spans="1:18" ht="14.5" x14ac:dyDescent="0.35">
      <c r="A79" s="1" t="s">
        <v>363</v>
      </c>
      <c r="B79" s="1" t="s">
        <v>377</v>
      </c>
      <c r="C79" s="41" t="s">
        <v>114</v>
      </c>
      <c r="D79" s="11">
        <v>370800</v>
      </c>
      <c r="E79" s="5">
        <v>370800</v>
      </c>
      <c r="F79" s="5">
        <v>370800</v>
      </c>
      <c r="G79" s="64">
        <f t="shared" si="1"/>
        <v>0</v>
      </c>
      <c r="H79" s="191">
        <v>1</v>
      </c>
      <c r="I79" s="179">
        <v>309</v>
      </c>
      <c r="J79" s="180">
        <v>1000000</v>
      </c>
      <c r="K79" s="176" t="s">
        <v>57</v>
      </c>
      <c r="L79" s="176" t="s">
        <v>58</v>
      </c>
      <c r="M79" s="31" t="s">
        <v>14</v>
      </c>
      <c r="N79" s="173">
        <v>38974</v>
      </c>
      <c r="O79" s="173">
        <v>38974</v>
      </c>
      <c r="P79" s="6">
        <v>427500</v>
      </c>
      <c r="Q79" s="1"/>
      <c r="R79" s="176" t="s">
        <v>403</v>
      </c>
    </row>
    <row r="80" spans="1:18" ht="14.5" x14ac:dyDescent="0.35">
      <c r="A80" s="1" t="s">
        <v>413</v>
      </c>
      <c r="B80" s="1" t="s">
        <v>412</v>
      </c>
      <c r="C80" s="41" t="s">
        <v>114</v>
      </c>
      <c r="D80" s="11">
        <v>202500</v>
      </c>
      <c r="E80" s="5">
        <v>171000</v>
      </c>
      <c r="F80" s="5">
        <v>171000</v>
      </c>
      <c r="G80" s="64">
        <f t="shared" si="1"/>
        <v>0</v>
      </c>
      <c r="H80" s="191">
        <v>1</v>
      </c>
      <c r="I80" s="179">
        <v>76</v>
      </c>
      <c r="J80" s="180">
        <v>7500000</v>
      </c>
      <c r="K80" s="176" t="s">
        <v>95</v>
      </c>
      <c r="L80" s="176" t="s">
        <v>35</v>
      </c>
      <c r="M80" s="31" t="s">
        <v>28</v>
      </c>
      <c r="N80" s="173">
        <v>41176</v>
      </c>
      <c r="O80" s="173">
        <v>40890</v>
      </c>
      <c r="P80" s="69"/>
      <c r="Q80" s="68"/>
      <c r="R80" s="176" t="s">
        <v>414</v>
      </c>
    </row>
    <row r="81" spans="1:18" x14ac:dyDescent="0.35">
      <c r="A81" s="1" t="s">
        <v>330</v>
      </c>
      <c r="B81" s="29" t="s">
        <v>211</v>
      </c>
      <c r="C81" s="9" t="s">
        <v>114</v>
      </c>
      <c r="D81" s="11">
        <v>27000000</v>
      </c>
      <c r="E81" s="33">
        <v>27000000</v>
      </c>
      <c r="F81" s="33">
        <f>13500000+4500000+4500000+4500000</f>
        <v>27000000</v>
      </c>
      <c r="G81" s="64">
        <f t="shared" si="1"/>
        <v>0</v>
      </c>
      <c r="H81" s="185">
        <v>6</v>
      </c>
      <c r="I81" s="179">
        <v>2000</v>
      </c>
      <c r="J81" s="178">
        <v>57885000</v>
      </c>
      <c r="K81" s="177" t="s">
        <v>23</v>
      </c>
      <c r="L81" s="176" t="s">
        <v>212</v>
      </c>
      <c r="M81" s="31" t="s">
        <v>28</v>
      </c>
      <c r="N81" s="173">
        <v>40990</v>
      </c>
      <c r="O81" s="173">
        <v>40738</v>
      </c>
      <c r="R81" s="176" t="s">
        <v>402</v>
      </c>
    </row>
    <row r="82" spans="1:18" s="20" customFormat="1" x14ac:dyDescent="0.35">
      <c r="A82" s="1" t="s">
        <v>340</v>
      </c>
      <c r="B82" s="9" t="s">
        <v>271</v>
      </c>
      <c r="C82" s="9" t="s">
        <v>114</v>
      </c>
      <c r="D82" s="11">
        <v>1111500</v>
      </c>
      <c r="E82" s="13">
        <v>1111500</v>
      </c>
      <c r="F82" s="13">
        <v>1111500</v>
      </c>
      <c r="G82" s="64">
        <f t="shared" si="1"/>
        <v>0</v>
      </c>
      <c r="H82" s="181">
        <v>1</v>
      </c>
      <c r="I82" s="179">
        <v>741</v>
      </c>
      <c r="J82" s="198">
        <v>2800789</v>
      </c>
      <c r="K82" s="177" t="s">
        <v>54</v>
      </c>
      <c r="L82" s="177" t="s">
        <v>139</v>
      </c>
      <c r="M82" s="194" t="s">
        <v>45</v>
      </c>
      <c r="N82" s="173">
        <v>40416</v>
      </c>
      <c r="O82" s="173">
        <v>40281</v>
      </c>
      <c r="P82" s="170"/>
      <c r="R82" s="176" t="s">
        <v>403</v>
      </c>
    </row>
    <row r="83" spans="1:18" x14ac:dyDescent="0.35">
      <c r="A83" s="1" t="s">
        <v>295</v>
      </c>
      <c r="B83" s="1" t="s">
        <v>15</v>
      </c>
      <c r="C83" s="9" t="s">
        <v>114</v>
      </c>
      <c r="D83" s="11">
        <v>1155000</v>
      </c>
      <c r="E83" s="5">
        <v>1155000</v>
      </c>
      <c r="F83" s="5">
        <v>1155000</v>
      </c>
      <c r="G83" s="64">
        <f t="shared" si="1"/>
        <v>0</v>
      </c>
      <c r="H83" s="181">
        <v>1</v>
      </c>
      <c r="I83" s="179">
        <v>770</v>
      </c>
      <c r="J83" s="180">
        <v>200000000</v>
      </c>
      <c r="K83" s="176" t="s">
        <v>16</v>
      </c>
      <c r="L83" s="176" t="s">
        <v>17</v>
      </c>
      <c r="M83" s="31" t="s">
        <v>18</v>
      </c>
      <c r="N83" s="173">
        <v>38385</v>
      </c>
      <c r="O83" s="173">
        <v>38385</v>
      </c>
      <c r="R83" s="176" t="s">
        <v>403</v>
      </c>
    </row>
    <row r="84" spans="1:18" x14ac:dyDescent="0.35">
      <c r="A84" s="1" t="s">
        <v>356</v>
      </c>
      <c r="B84" s="9" t="s">
        <v>125</v>
      </c>
      <c r="C84" s="9" t="s">
        <v>114</v>
      </c>
      <c r="D84" s="11">
        <v>289800</v>
      </c>
      <c r="E84" s="13">
        <v>289800</v>
      </c>
      <c r="F84" s="13">
        <v>289800</v>
      </c>
      <c r="G84" s="64">
        <f t="shared" si="1"/>
        <v>0</v>
      </c>
      <c r="H84" s="181">
        <v>1</v>
      </c>
      <c r="I84" s="179">
        <v>207</v>
      </c>
      <c r="J84" s="13">
        <v>12200000</v>
      </c>
      <c r="K84" s="9" t="s">
        <v>12</v>
      </c>
      <c r="L84" s="176" t="s">
        <v>416</v>
      </c>
      <c r="M84" s="89" t="s">
        <v>14</v>
      </c>
      <c r="N84" s="173">
        <v>40386</v>
      </c>
      <c r="O84" s="173">
        <v>40099</v>
      </c>
      <c r="R84" s="176" t="s">
        <v>403</v>
      </c>
    </row>
    <row r="85" spans="1:18" ht="14.5" x14ac:dyDescent="0.35">
      <c r="A85" s="1" t="s">
        <v>339</v>
      </c>
      <c r="B85" s="176" t="s">
        <v>108</v>
      </c>
      <c r="C85" s="177" t="s">
        <v>114</v>
      </c>
      <c r="D85" s="11">
        <v>129600</v>
      </c>
      <c r="E85" s="178">
        <v>107900</v>
      </c>
      <c r="F85" s="178">
        <v>107900</v>
      </c>
      <c r="G85" s="64">
        <v>0</v>
      </c>
      <c r="H85" s="181">
        <v>1</v>
      </c>
      <c r="I85" s="179">
        <v>108</v>
      </c>
      <c r="J85" s="180">
        <v>1500000</v>
      </c>
      <c r="K85" s="176" t="s">
        <v>109</v>
      </c>
      <c r="L85" s="176" t="s">
        <v>371</v>
      </c>
      <c r="M85" s="31" t="s">
        <v>49</v>
      </c>
      <c r="N85" s="173">
        <v>40310</v>
      </c>
      <c r="O85" s="173">
        <v>40099</v>
      </c>
      <c r="P85" s="1"/>
      <c r="Q85" s="1"/>
      <c r="R85" s="176" t="s">
        <v>403</v>
      </c>
    </row>
    <row r="86" spans="1:18" ht="14.5" x14ac:dyDescent="0.35">
      <c r="A86" s="1" t="s">
        <v>407</v>
      </c>
      <c r="B86" s="176" t="s">
        <v>118</v>
      </c>
      <c r="C86" s="177" t="s">
        <v>114</v>
      </c>
      <c r="D86" s="11">
        <v>852000</v>
      </c>
      <c r="E86" s="178">
        <v>852000</v>
      </c>
      <c r="F86" s="178">
        <v>852000</v>
      </c>
      <c r="G86" s="64">
        <f t="shared" si="1"/>
        <v>0</v>
      </c>
      <c r="H86" s="181">
        <v>1</v>
      </c>
      <c r="I86" s="179">
        <v>568</v>
      </c>
      <c r="J86" s="180">
        <v>16732500</v>
      </c>
      <c r="K86" s="176" t="s">
        <v>61</v>
      </c>
      <c r="L86" s="176" t="s">
        <v>415</v>
      </c>
      <c r="M86" s="31" t="s">
        <v>14</v>
      </c>
      <c r="N86" s="173">
        <v>40164</v>
      </c>
      <c r="O86" s="173">
        <v>38922</v>
      </c>
      <c r="P86" s="1"/>
      <c r="Q86" s="1"/>
      <c r="R86" s="176" t="s">
        <v>403</v>
      </c>
    </row>
    <row r="87" spans="1:18" ht="14.5" x14ac:dyDescent="0.35">
      <c r="A87" s="176" t="s">
        <v>374</v>
      </c>
      <c r="B87" s="176" t="s">
        <v>375</v>
      </c>
      <c r="C87" s="177" t="s">
        <v>114</v>
      </c>
      <c r="D87" s="11">
        <v>990000</v>
      </c>
      <c r="E87" s="182">
        <v>660000</v>
      </c>
      <c r="F87" s="182">
        <v>660000</v>
      </c>
      <c r="G87" s="64">
        <v>0</v>
      </c>
      <c r="H87" s="181">
        <v>1</v>
      </c>
      <c r="I87" s="179">
        <v>440</v>
      </c>
      <c r="J87" s="180">
        <v>16732500</v>
      </c>
      <c r="K87" s="176" t="s">
        <v>61</v>
      </c>
      <c r="L87" s="176" t="s">
        <v>416</v>
      </c>
      <c r="M87" s="31" t="s">
        <v>14</v>
      </c>
      <c r="N87" s="173">
        <v>41431</v>
      </c>
      <c r="O87" s="173">
        <v>41184</v>
      </c>
      <c r="P87" s="68"/>
      <c r="Q87" s="68"/>
      <c r="R87" s="176" t="s">
        <v>403</v>
      </c>
    </row>
    <row r="88" spans="1:18" x14ac:dyDescent="0.35">
      <c r="B88" s="174" t="str">
        <f>CONCATENATE(COUNTA(B3:B87)&amp; " "&amp; "Projects")</f>
        <v>85 Projects</v>
      </c>
      <c r="C88" s="23"/>
      <c r="D88" s="121">
        <f>SUM(D3:D87)</f>
        <v>122862310</v>
      </c>
      <c r="E88" s="121">
        <f>SUM(E3:E87)</f>
        <v>119564760</v>
      </c>
      <c r="F88" s="121">
        <f>SUM(F3:F87)</f>
        <v>104424260</v>
      </c>
      <c r="G88" s="121">
        <f>SUM(G3:G87)</f>
        <v>4698000</v>
      </c>
      <c r="H88" s="122"/>
      <c r="I88" s="122">
        <f>SUM(I3:I87)</f>
        <v>29896</v>
      </c>
      <c r="J88" s="121">
        <f>SUM(J3:J87)</f>
        <v>2111050339</v>
      </c>
      <c r="K88" s="123"/>
      <c r="L88" s="124"/>
      <c r="M88" s="125"/>
      <c r="N88" s="126"/>
      <c r="O88" s="127"/>
    </row>
    <row r="89" spans="1:18" x14ac:dyDescent="0.35">
      <c r="B89" s="204" t="s">
        <v>418</v>
      </c>
      <c r="I89" s="203"/>
    </row>
  </sheetData>
  <autoFilter ref="A2:R89"/>
  <pageMargins left="0.7" right="0.7" top="0.75" bottom="0.75" header="0.3" footer="0.3"/>
  <pageSetup scale="55" orientation="landscape" r:id="rId1"/>
  <headerFooter>
    <oddHeader xml:space="preserve">&amp;C&amp;"-,Bold"Business Retention and Relocation Assistance Grant Program&amp;"-,Regular"
&amp;10Executed Projects
</oddHeader>
  </headerFooter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BRRAG</vt:lpstr>
      <vt:lpstr>STX</vt:lpstr>
      <vt:lpstr>BRRAG &amp; STX</vt:lpstr>
      <vt:lpstr>For Web</vt:lpstr>
      <vt:lpstr>BRRAG!Print_Titles</vt:lpstr>
      <vt:lpstr>'BRRAG &amp; STX'!Print_Titles</vt:lpstr>
      <vt:lpstr>'For Web'!Print_Titles</vt:lpstr>
      <vt:lpstr>STX!Print_Titles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 User</dc:creator>
  <cp:lastModifiedBy>Janet Halo</cp:lastModifiedBy>
  <cp:lastPrinted>2024-05-09T18:59:47Z</cp:lastPrinted>
  <dcterms:created xsi:type="dcterms:W3CDTF">2010-10-07T13:30:06Z</dcterms:created>
  <dcterms:modified xsi:type="dcterms:W3CDTF">2024-08-15T15:33:38Z</dcterms:modified>
</cp:coreProperties>
</file>