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esolomon\Documents\"/>
    </mc:Choice>
  </mc:AlternateContent>
  <xr:revisionPtr revIDLastSave="0" documentId="8_{BE5C4A84-A2D7-4E1F-9D5A-5363BFDE7883}" xr6:coauthVersionLast="47" xr6:coauthVersionMax="47" xr10:uidLastSave="{00000000-0000-0000-0000-000000000000}"/>
  <bookViews>
    <workbookView xWindow="-120" yWindow="-120" windowWidth="29040" windowHeight="15840" xr2:uid="{00000000-000D-0000-FFFF-FFFF00000000}"/>
  </bookViews>
  <sheets>
    <sheet name="Scoring" sheetId="40" r:id="rId1"/>
    <sheet name="Scrap -&gt;" sheetId="39" state="hidden" r:id="rId2"/>
    <sheet name="Scoring Model Option - hard" sheetId="36" state="hidden" r:id="rId3"/>
    <sheet name="Scoring Model Option 2 - easy " sheetId="28" state="hidden" r:id="rId4"/>
    <sheet name="Scoring Model Option 4 - bonus" sheetId="37" state="hidden" r:id="rId5"/>
    <sheet name="Case Studies --&gt;" sheetId="8" state="hidden" r:id="rId6"/>
    <sheet name="NVPI" sheetId="13" state="hidden" r:id="rId7"/>
    <sheet name="NVPII" sheetId="14" state="hidden" r:id="rId8"/>
    <sheet name="SOSV" sheetId="12" state="hidden" r:id="rId9"/>
    <sheet name="Osage" sheetId="15" state="hidden" r:id="rId10"/>
    <sheet name="TVPII" sheetId="16" state="hidden" r:id="rId11"/>
    <sheet name="FFVC" sheetId="18" state="hidden" r:id="rId12"/>
    <sheet name="Edison 10" sheetId="19" state="hidden" r:id="rId13"/>
    <sheet name="NJ Emerging Manager - Pass" sheetId="9" state="hidden" r:id="rId14"/>
    <sheet name="NJ Emerging Manager - Decline " sheetId="10" state="hidden" r:id="rId15"/>
    <sheet name="CA Based Exerpienced Manager " sheetId="11" state="hidden" r:id="rId16"/>
    <sheet name="Other Matrix Versions --&gt;" sheetId="7" state="hidden" r:id="rId17"/>
    <sheet name="Matrix2" sheetId="5" state="hidden" r:id="rId18"/>
    <sheet name="Matrix3" sheetId="6" state="hidden"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40" l="1"/>
  <c r="E52" i="40" l="1"/>
  <c r="E51" i="40"/>
  <c r="D26" i="40" l="1"/>
  <c r="D27" i="40"/>
  <c r="D28" i="40"/>
  <c r="D29" i="40"/>
  <c r="D47" i="40"/>
  <c r="D31" i="40"/>
  <c r="D41" i="40"/>
  <c r="D40" i="40"/>
  <c r="D39" i="40"/>
  <c r="D46" i="40"/>
  <c r="D42" i="40"/>
  <c r="D45" i="40"/>
  <c r="D44" i="40"/>
  <c r="D43" i="40"/>
  <c r="D38" i="40"/>
  <c r="D37" i="40"/>
  <c r="D36" i="40"/>
  <c r="D35" i="40"/>
  <c r="D34" i="40"/>
  <c r="D33" i="40"/>
  <c r="D32" i="40"/>
  <c r="D30" i="40"/>
  <c r="D24" i="40"/>
  <c r="D114" i="37"/>
  <c r="D113" i="37"/>
  <c r="D112" i="37"/>
  <c r="D108" i="37"/>
  <c r="D107" i="37"/>
  <c r="D106" i="37"/>
  <c r="D105" i="37"/>
  <c r="F104" i="37"/>
  <c r="F105" i="37" s="1"/>
  <c r="F106" i="37" s="1"/>
  <c r="F107" i="37" s="1"/>
  <c r="F108" i="37" s="1"/>
  <c r="F112" i="37" s="1"/>
  <c r="F113" i="37" s="1"/>
  <c r="F114" i="37" s="1"/>
  <c r="D104" i="37"/>
  <c r="G103" i="37"/>
  <c r="G112" i="37" s="1"/>
  <c r="D103" i="37"/>
  <c r="E93" i="37"/>
  <c r="E92" i="37"/>
  <c r="E88" i="37"/>
  <c r="E87" i="37"/>
  <c r="E86" i="37"/>
  <c r="E85" i="37"/>
  <c r="E84" i="37"/>
  <c r="E83" i="37"/>
  <c r="E82" i="37"/>
  <c r="E81" i="37"/>
  <c r="E80" i="37"/>
  <c r="E79" i="37"/>
  <c r="E78" i="37"/>
  <c r="E77" i="37"/>
  <c r="E76" i="37"/>
  <c r="E75" i="37"/>
  <c r="E74" i="37"/>
  <c r="E73" i="37"/>
  <c r="E72" i="37"/>
  <c r="E71" i="37"/>
  <c r="E70" i="37"/>
  <c r="B70" i="37"/>
  <c r="B71" i="37" s="1"/>
  <c r="B72" i="37" s="1"/>
  <c r="B73" i="37" s="1"/>
  <c r="B74" i="37" s="1"/>
  <c r="B75" i="37" s="1"/>
  <c r="B76" i="37" s="1"/>
  <c r="B77" i="37" s="1"/>
  <c r="B78" i="37" s="1"/>
  <c r="B79" i="37" s="1"/>
  <c r="B80" i="37" s="1"/>
  <c r="B81" i="37" s="1"/>
  <c r="B82" i="37" s="1"/>
  <c r="B83" i="37" s="1"/>
  <c r="B84" i="37" s="1"/>
  <c r="B85" i="37" s="1"/>
  <c r="B86" i="37" s="1"/>
  <c r="B87" i="37" s="1"/>
  <c r="B88" i="37" s="1"/>
  <c r="E69" i="37"/>
  <c r="E68" i="37"/>
  <c r="E67" i="37"/>
  <c r="E65" i="37"/>
  <c r="B65" i="37"/>
  <c r="E64" i="37"/>
  <c r="E64" i="36"/>
  <c r="D114" i="36"/>
  <c r="D113" i="36"/>
  <c r="D112" i="36"/>
  <c r="D108" i="36"/>
  <c r="D107" i="36"/>
  <c r="D106" i="36"/>
  <c r="G112" i="36" s="1"/>
  <c r="D105" i="36"/>
  <c r="F104" i="36"/>
  <c r="F105" i="36" s="1"/>
  <c r="F106" i="36" s="1"/>
  <c r="F107" i="36" s="1"/>
  <c r="F108" i="36" s="1"/>
  <c r="F112" i="36" s="1"/>
  <c r="F113" i="36" s="1"/>
  <c r="F114" i="36" s="1"/>
  <c r="D104" i="36"/>
  <c r="D103" i="36"/>
  <c r="E93" i="36"/>
  <c r="E92" i="36"/>
  <c r="E88" i="36"/>
  <c r="E87" i="36"/>
  <c r="E86" i="36"/>
  <c r="E85" i="36"/>
  <c r="E84" i="36"/>
  <c r="E83" i="36"/>
  <c r="E82" i="36"/>
  <c r="E81" i="36"/>
  <c r="E80" i="36"/>
  <c r="E79" i="36"/>
  <c r="E78" i="36"/>
  <c r="E77" i="36"/>
  <c r="E76" i="36"/>
  <c r="E75" i="36"/>
  <c r="E74" i="36"/>
  <c r="E73" i="36"/>
  <c r="E72" i="36"/>
  <c r="E71" i="36"/>
  <c r="E70" i="36"/>
  <c r="B70" i="36"/>
  <c r="B71" i="36" s="1"/>
  <c r="B72" i="36" s="1"/>
  <c r="B73" i="36" s="1"/>
  <c r="B74" i="36" s="1"/>
  <c r="B75" i="36" s="1"/>
  <c r="B76" i="36" s="1"/>
  <c r="B77" i="36" s="1"/>
  <c r="B78" i="36" s="1"/>
  <c r="B79" i="36" s="1"/>
  <c r="B80" i="36" s="1"/>
  <c r="B81" i="36" s="1"/>
  <c r="B82" i="36" s="1"/>
  <c r="B83" i="36" s="1"/>
  <c r="B84" i="36" s="1"/>
  <c r="B85" i="36" s="1"/>
  <c r="B86" i="36" s="1"/>
  <c r="B87" i="36" s="1"/>
  <c r="B88" i="36" s="1"/>
  <c r="E69" i="36"/>
  <c r="E68" i="36"/>
  <c r="E67" i="36"/>
  <c r="E65" i="36"/>
  <c r="B65" i="36"/>
  <c r="E65" i="28"/>
  <c r="E64" i="28"/>
  <c r="G104" i="37" l="1"/>
  <c r="G105" i="37" s="1"/>
  <c r="E50" i="40"/>
  <c r="E104" i="37"/>
  <c r="E91" i="36"/>
  <c r="E91" i="37"/>
  <c r="E103" i="37"/>
  <c r="G113" i="37"/>
  <c r="E112" i="37"/>
  <c r="G106" i="37"/>
  <c r="E105" i="37"/>
  <c r="E103" i="36"/>
  <c r="G113" i="36"/>
  <c r="E112" i="36"/>
  <c r="G104" i="36"/>
  <c r="B65" i="28"/>
  <c r="E67" i="28"/>
  <c r="F104" i="28"/>
  <c r="F105" i="28" s="1"/>
  <c r="F106" i="28" s="1"/>
  <c r="F107" i="28" s="1"/>
  <c r="F108" i="28" s="1"/>
  <c r="F112" i="28" s="1"/>
  <c r="F113" i="28" s="1"/>
  <c r="F114" i="28" s="1"/>
  <c r="D114" i="28"/>
  <c r="D113" i="28"/>
  <c r="D112" i="28"/>
  <c r="D108" i="28"/>
  <c r="D107" i="28"/>
  <c r="D106" i="28"/>
  <c r="G103" i="28" s="1"/>
  <c r="G104" i="28" s="1"/>
  <c r="G105" i="28" s="1"/>
  <c r="D105" i="28"/>
  <c r="D104" i="28"/>
  <c r="D103" i="28"/>
  <c r="E93" i="28"/>
  <c r="E92" i="28"/>
  <c r="E88" i="28"/>
  <c r="E87" i="28"/>
  <c r="E86" i="28"/>
  <c r="E85" i="28"/>
  <c r="E84" i="28"/>
  <c r="E83" i="28"/>
  <c r="E82" i="28"/>
  <c r="E81" i="28"/>
  <c r="E80" i="28"/>
  <c r="E79" i="28"/>
  <c r="E78" i="28"/>
  <c r="E77" i="28"/>
  <c r="E76" i="28"/>
  <c r="E75" i="28"/>
  <c r="E74" i="28"/>
  <c r="E73" i="28"/>
  <c r="E72" i="28"/>
  <c r="E71" i="28"/>
  <c r="E70" i="28"/>
  <c r="B70" i="28"/>
  <c r="B71" i="28" s="1"/>
  <c r="B72" i="28" s="1"/>
  <c r="B73" i="28" s="1"/>
  <c r="B74" i="28" s="1"/>
  <c r="B75" i="28" s="1"/>
  <c r="B76" i="28" s="1"/>
  <c r="B77" i="28" s="1"/>
  <c r="B78" i="28" s="1"/>
  <c r="B79" i="28" s="1"/>
  <c r="B80" i="28" s="1"/>
  <c r="B81" i="28" s="1"/>
  <c r="B82" i="28" s="1"/>
  <c r="B83" i="28" s="1"/>
  <c r="B84" i="28" s="1"/>
  <c r="B85" i="28" s="1"/>
  <c r="B86" i="28" s="1"/>
  <c r="B87" i="28" s="1"/>
  <c r="B88" i="28" s="1"/>
  <c r="E69" i="28"/>
  <c r="E68" i="28"/>
  <c r="E106" i="37" l="1"/>
  <c r="G107" i="37"/>
  <c r="G114" i="37"/>
  <c r="E114" i="37" s="1"/>
  <c r="E113" i="37"/>
  <c r="G105" i="36"/>
  <c r="E104" i="36"/>
  <c r="E113" i="36"/>
  <c r="G114" i="36"/>
  <c r="E114" i="36" s="1"/>
  <c r="E103" i="28"/>
  <c r="G112" i="28"/>
  <c r="G113" i="28" s="1"/>
  <c r="G114" i="28" s="1"/>
  <c r="E104" i="28"/>
  <c r="E105" i="28"/>
  <c r="G106" i="28"/>
  <c r="E106" i="28" s="1"/>
  <c r="E91" i="28"/>
  <c r="D91" i="19"/>
  <c r="D90" i="19"/>
  <c r="D86" i="19"/>
  <c r="D85" i="19"/>
  <c r="D84" i="19"/>
  <c r="D83" i="19"/>
  <c r="D82" i="19"/>
  <c r="D81" i="19"/>
  <c r="D80" i="19"/>
  <c r="D79" i="19"/>
  <c r="D78" i="19"/>
  <c r="D77" i="19"/>
  <c r="D76" i="19"/>
  <c r="D75" i="19"/>
  <c r="D74" i="19"/>
  <c r="D73" i="19"/>
  <c r="D72" i="19"/>
  <c r="D71" i="19"/>
  <c r="D70" i="19"/>
  <c r="D69" i="19"/>
  <c r="D68" i="19"/>
  <c r="D67" i="19"/>
  <c r="D66" i="19"/>
  <c r="D65" i="19"/>
  <c r="D64" i="19"/>
  <c r="D91" i="18"/>
  <c r="D90" i="18"/>
  <c r="D86" i="18"/>
  <c r="D85" i="18"/>
  <c r="D84" i="18"/>
  <c r="D83" i="18"/>
  <c r="D82" i="18"/>
  <c r="D81" i="18"/>
  <c r="D80" i="18"/>
  <c r="D79" i="18"/>
  <c r="D78" i="18"/>
  <c r="D77" i="18"/>
  <c r="D76" i="18"/>
  <c r="D75" i="18"/>
  <c r="D74" i="18"/>
  <c r="D73" i="18"/>
  <c r="D72" i="18"/>
  <c r="D71" i="18"/>
  <c r="D70" i="18"/>
  <c r="D69" i="18"/>
  <c r="D68" i="18"/>
  <c r="D67" i="18"/>
  <c r="D66" i="18"/>
  <c r="D65" i="18"/>
  <c r="D64" i="18"/>
  <c r="D91" i="16"/>
  <c r="D90" i="16"/>
  <c r="D86" i="16"/>
  <c r="D85" i="16"/>
  <c r="D84" i="16"/>
  <c r="D83" i="16"/>
  <c r="D82" i="16"/>
  <c r="D81" i="16"/>
  <c r="D80" i="16"/>
  <c r="D79" i="16"/>
  <c r="D78" i="16"/>
  <c r="D77" i="16"/>
  <c r="D76" i="16"/>
  <c r="D75" i="16"/>
  <c r="D74" i="16"/>
  <c r="D73" i="16"/>
  <c r="D72" i="16"/>
  <c r="D71" i="16"/>
  <c r="D70" i="16"/>
  <c r="D69" i="16"/>
  <c r="D68" i="16"/>
  <c r="D67" i="16"/>
  <c r="D66" i="16"/>
  <c r="D65" i="16"/>
  <c r="D64" i="16"/>
  <c r="D91" i="15"/>
  <c r="D90" i="15"/>
  <c r="D86" i="15"/>
  <c r="D85" i="15"/>
  <c r="D84" i="15"/>
  <c r="D83" i="15"/>
  <c r="D82" i="15"/>
  <c r="D81" i="15"/>
  <c r="D80" i="15"/>
  <c r="D79" i="15"/>
  <c r="D78" i="15"/>
  <c r="D77" i="15"/>
  <c r="D76" i="15"/>
  <c r="D75" i="15"/>
  <c r="D74" i="15"/>
  <c r="D73" i="15"/>
  <c r="D72" i="15"/>
  <c r="D71" i="15"/>
  <c r="D70" i="15"/>
  <c r="D69" i="15"/>
  <c r="D68" i="15"/>
  <c r="D67" i="15"/>
  <c r="D66" i="15"/>
  <c r="D65" i="15"/>
  <c r="D64" i="15"/>
  <c r="D91" i="14"/>
  <c r="D90" i="14"/>
  <c r="D86" i="14"/>
  <c r="D85" i="14"/>
  <c r="D84" i="14"/>
  <c r="D83" i="14"/>
  <c r="D82" i="14"/>
  <c r="D81" i="14"/>
  <c r="D80" i="14"/>
  <c r="D79" i="14"/>
  <c r="D78" i="14"/>
  <c r="D77" i="14"/>
  <c r="D76" i="14"/>
  <c r="D75" i="14"/>
  <c r="D74" i="14"/>
  <c r="D73" i="14"/>
  <c r="D72" i="14"/>
  <c r="D71" i="14"/>
  <c r="D70" i="14"/>
  <c r="D69" i="14"/>
  <c r="D68" i="14"/>
  <c r="D67" i="14"/>
  <c r="D66" i="14"/>
  <c r="D65" i="14"/>
  <c r="D64" i="14"/>
  <c r="D91" i="13"/>
  <c r="D90" i="13"/>
  <c r="D86" i="13"/>
  <c r="D85" i="13"/>
  <c r="D84" i="13"/>
  <c r="D83" i="13"/>
  <c r="D82" i="13"/>
  <c r="D81" i="13"/>
  <c r="D80" i="13"/>
  <c r="D79" i="13"/>
  <c r="D78" i="13"/>
  <c r="D77" i="13"/>
  <c r="D76" i="13"/>
  <c r="D75" i="13"/>
  <c r="D74" i="13"/>
  <c r="D73" i="13"/>
  <c r="D72" i="13"/>
  <c r="D71" i="13"/>
  <c r="D70" i="13"/>
  <c r="D69" i="13"/>
  <c r="D68" i="13"/>
  <c r="D67" i="13"/>
  <c r="D66" i="13"/>
  <c r="D65" i="13"/>
  <c r="D64" i="13"/>
  <c r="D91" i="12"/>
  <c r="D90" i="12"/>
  <c r="D86" i="12"/>
  <c r="D85" i="12"/>
  <c r="D84" i="12"/>
  <c r="D83" i="12"/>
  <c r="D82" i="12"/>
  <c r="D81" i="12"/>
  <c r="D80" i="12"/>
  <c r="D79" i="12"/>
  <c r="D78" i="12"/>
  <c r="D77" i="12"/>
  <c r="D76" i="12"/>
  <c r="D75" i="12"/>
  <c r="D74" i="12"/>
  <c r="D73" i="12"/>
  <c r="D72" i="12"/>
  <c r="D71" i="12"/>
  <c r="D70" i="12"/>
  <c r="D69" i="12"/>
  <c r="D68" i="12"/>
  <c r="D67" i="12"/>
  <c r="D66" i="12"/>
  <c r="D65" i="12"/>
  <c r="D64" i="12"/>
  <c r="D91" i="11"/>
  <c r="D90" i="11"/>
  <c r="D86" i="11"/>
  <c r="D85" i="11"/>
  <c r="D84" i="11"/>
  <c r="D83" i="11"/>
  <c r="D82" i="11"/>
  <c r="D81" i="11"/>
  <c r="D80" i="11"/>
  <c r="D79" i="11"/>
  <c r="D78" i="11"/>
  <c r="D77" i="11"/>
  <c r="D76" i="11"/>
  <c r="D75" i="11"/>
  <c r="D74" i="11"/>
  <c r="D73" i="11"/>
  <c r="D72" i="11"/>
  <c r="D71" i="11"/>
  <c r="D70" i="11"/>
  <c r="D69" i="11"/>
  <c r="D68" i="11"/>
  <c r="D67" i="11"/>
  <c r="D66" i="11"/>
  <c r="D65" i="11"/>
  <c r="D64" i="11"/>
  <c r="D91" i="10"/>
  <c r="D90" i="10"/>
  <c r="D86" i="10"/>
  <c r="D85" i="10"/>
  <c r="D84" i="10"/>
  <c r="D83" i="10"/>
  <c r="D82" i="10"/>
  <c r="D81" i="10"/>
  <c r="D80" i="10"/>
  <c r="D79" i="10"/>
  <c r="D78" i="10"/>
  <c r="D77" i="10"/>
  <c r="D76" i="10"/>
  <c r="D75" i="10"/>
  <c r="D74" i="10"/>
  <c r="D73" i="10"/>
  <c r="D72" i="10"/>
  <c r="D71" i="10"/>
  <c r="D70" i="10"/>
  <c r="D69" i="10"/>
  <c r="D68" i="10"/>
  <c r="D67" i="10"/>
  <c r="D66" i="10"/>
  <c r="D65" i="10"/>
  <c r="D64" i="10"/>
  <c r="D91" i="9"/>
  <c r="D90" i="9"/>
  <c r="D86" i="9"/>
  <c r="D85" i="9"/>
  <c r="D84" i="9"/>
  <c r="D83" i="9"/>
  <c r="D82" i="9"/>
  <c r="D81" i="9"/>
  <c r="D80" i="9"/>
  <c r="D79" i="9"/>
  <c r="D78" i="9"/>
  <c r="D77" i="9"/>
  <c r="D76" i="9"/>
  <c r="D75" i="9"/>
  <c r="D74" i="9"/>
  <c r="D73" i="9"/>
  <c r="D72" i="9"/>
  <c r="D71" i="9"/>
  <c r="D70" i="9"/>
  <c r="D69" i="9"/>
  <c r="D68" i="9"/>
  <c r="D67" i="9"/>
  <c r="D66" i="9"/>
  <c r="D65" i="9"/>
  <c r="D64" i="9"/>
  <c r="D94" i="6"/>
  <c r="D93" i="6"/>
  <c r="D69" i="6"/>
  <c r="D68" i="6"/>
  <c r="D67" i="6"/>
  <c r="D89" i="6"/>
  <c r="D88" i="6"/>
  <c r="D87" i="6"/>
  <c r="D86" i="6"/>
  <c r="D85" i="6"/>
  <c r="D84" i="6"/>
  <c r="D83" i="6"/>
  <c r="D82" i="6"/>
  <c r="D81" i="6"/>
  <c r="D80" i="6"/>
  <c r="D79" i="6"/>
  <c r="D78" i="6"/>
  <c r="D77" i="6"/>
  <c r="D76" i="6"/>
  <c r="D75" i="6"/>
  <c r="D74" i="6"/>
  <c r="D73" i="6"/>
  <c r="D72" i="6"/>
  <c r="D71" i="6"/>
  <c r="D70" i="6"/>
  <c r="D93" i="5"/>
  <c r="D94" i="5"/>
  <c r="D69" i="5"/>
  <c r="D68" i="5"/>
  <c r="D67" i="5"/>
  <c r="G108" i="37" l="1"/>
  <c r="E108" i="37" s="1"/>
  <c r="E107" i="37"/>
  <c r="E105" i="36"/>
  <c r="G106" i="36"/>
  <c r="E112" i="28"/>
  <c r="E113" i="28"/>
  <c r="G107" i="28"/>
  <c r="E107" i="28" s="1"/>
  <c r="E114" i="28"/>
  <c r="D89" i="19"/>
  <c r="D89" i="18"/>
  <c r="D89" i="16"/>
  <c r="D89" i="15"/>
  <c r="D89" i="14"/>
  <c r="D89" i="13"/>
  <c r="D89" i="12"/>
  <c r="D89" i="11"/>
  <c r="D89" i="10"/>
  <c r="D89" i="9"/>
  <c r="D92" i="6"/>
  <c r="G107" i="36" l="1"/>
  <c r="E106" i="36"/>
  <c r="G108" i="28"/>
  <c r="E108" i="28" s="1"/>
  <c r="D89" i="5"/>
  <c r="D88" i="5"/>
  <c r="D87" i="5"/>
  <c r="D86" i="5"/>
  <c r="D85" i="5"/>
  <c r="D84" i="5"/>
  <c r="D83" i="5"/>
  <c r="D82" i="5"/>
  <c r="D81" i="5"/>
  <c r="D80" i="5"/>
  <c r="D79" i="5"/>
  <c r="D78" i="5"/>
  <c r="D77" i="5"/>
  <c r="D76" i="5"/>
  <c r="D75" i="5"/>
  <c r="D74" i="5"/>
  <c r="D73" i="5"/>
  <c r="D72" i="5"/>
  <c r="D71" i="5"/>
  <c r="D70" i="5"/>
  <c r="E107" i="36" l="1"/>
  <c r="G108" i="36"/>
  <c r="E108" i="36" s="1"/>
  <c r="D9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29" authorId="0" shapeId="0" xr:uid="{F7CBC83C-231D-43C6-B007-10F3167F685B}">
      <text>
        <r>
          <rPr>
            <b/>
            <sz val="9"/>
            <color indexed="81"/>
            <rFont val="Tahoma"/>
            <family val="2"/>
          </rPr>
          <t>NJEDA Staff:</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B31" authorId="0" shapeId="0" xr:uid="{3A8CD927-51A0-4B35-BBA9-22086353B383}">
      <text>
        <r>
          <rPr>
            <b/>
            <sz val="9"/>
            <color indexed="81"/>
            <rFont val="Tahoma"/>
            <family val="2"/>
          </rPr>
          <t>NJEDA Staff:</t>
        </r>
        <r>
          <rPr>
            <sz val="9"/>
            <color indexed="81"/>
            <rFont val="Tahoma"/>
            <family val="2"/>
          </rPr>
          <t xml:space="preserve">
For the purposes of this program, "incentive area" will encompass Planning Area 1 (Metropolitan) locations pursuant to the NJ "State Planning Act" and federal qualified opportunity zones.
https://njeda.maps.arcgis.com/apps/webappviewer/index.html?id=334118d138354b0d95763260aa8c55eb
</t>
        </r>
      </text>
    </comment>
    <comment ref="B33" authorId="0" shapeId="0" xr:uid="{0680AB44-B3AE-42A5-9B75-94D4B0AED3FF}">
      <text>
        <r>
          <rPr>
            <b/>
            <sz val="9"/>
            <color indexed="81"/>
            <rFont val="Tahoma"/>
            <family val="2"/>
          </rPr>
          <t>NJEDA Staff:</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34" authorId="0" shapeId="0" xr:uid="{CF0A1902-9415-47C2-A873-FDDE7DFFCE51}">
      <text>
        <r>
          <rPr>
            <b/>
            <sz val="9"/>
            <color indexed="81"/>
            <rFont val="Tahoma"/>
            <family val="2"/>
          </rPr>
          <t>NJEDA Staff:</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35" authorId="0" shapeId="0" xr:uid="{EB887319-501A-479B-AB7B-5B4EF7EFD5B0}">
      <text>
        <r>
          <rPr>
            <b/>
            <sz val="9"/>
            <color indexed="81"/>
            <rFont val="Tahoma"/>
            <family val="2"/>
          </rPr>
          <t>NJEDA Staff:</t>
        </r>
        <r>
          <rPr>
            <sz val="9"/>
            <color indexed="81"/>
            <rFont val="Tahoma"/>
            <family val="2"/>
          </rPr>
          <t xml:space="preserve">
The program will consider Managing Partners, General Partners, or equivalent roles to be members of a firm's senior management team. 
Examples of shared experiences that qualify as "working together" include working together, making investment together, or cooperating on projects. 
</t>
        </r>
      </text>
    </comment>
    <comment ref="B37" authorId="0" shapeId="0" xr:uid="{AC253EB9-1997-4F44-9A3F-C3E44B95D928}">
      <text>
        <r>
          <rPr>
            <b/>
            <sz val="9"/>
            <color indexed="81"/>
            <rFont val="Tahoma"/>
            <family val="2"/>
          </rPr>
          <t>NJEDA Staff:</t>
        </r>
        <r>
          <rPr>
            <sz val="9"/>
            <color indexed="81"/>
            <rFont val="Tahoma"/>
            <family val="2"/>
          </rPr>
          <t xml:space="preserve">
If a firm has at least $33.33M in assets under management, it will earn points under this criteria. </t>
        </r>
      </text>
    </comment>
    <comment ref="B38" authorId="0" shapeId="0" xr:uid="{0A5B3332-F4D3-4E3E-BF1C-0D8C61E179AC}">
      <text>
        <r>
          <rPr>
            <b/>
            <sz val="9"/>
            <color indexed="81"/>
            <rFont val="Tahoma"/>
            <family val="2"/>
          </rPr>
          <t>NJEDA Staff:</t>
        </r>
        <r>
          <rPr>
            <sz val="9"/>
            <color indexed="81"/>
            <rFont val="Tahoma"/>
            <family val="2"/>
          </rPr>
          <t xml:space="preserve">
If a firm has at least $66.67M in assets under management, it will earn points under this criteria. </t>
        </r>
      </text>
    </comment>
    <comment ref="B39" authorId="0" shapeId="0" xr:uid="{F61A19DB-FE3B-4098-A0ED-FC67F2021236}">
      <text>
        <r>
          <rPr>
            <b/>
            <sz val="9"/>
            <color indexed="81"/>
            <rFont val="Tahoma"/>
            <family val="2"/>
          </rPr>
          <t>NJEDA Staff:</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40" authorId="0" shapeId="0" xr:uid="{C2DF1F36-4993-44BE-A97F-4249887FF6E2}">
      <text>
        <r>
          <rPr>
            <b/>
            <sz val="9"/>
            <color indexed="81"/>
            <rFont val="Tahoma"/>
            <family val="2"/>
          </rPr>
          <t>NJEDA Staff:</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42" authorId="0" shapeId="0" xr:uid="{38978B97-A35E-4512-97F6-DBC1BA42B562}">
      <text>
        <r>
          <rPr>
            <b/>
            <sz val="9"/>
            <color indexed="81"/>
            <rFont val="Tahoma"/>
            <family val="2"/>
          </rPr>
          <t>NJEDA Staff:</t>
        </r>
        <r>
          <rPr>
            <sz val="9"/>
            <color indexed="81"/>
            <rFont val="Tahoma"/>
            <family val="2"/>
          </rPr>
          <t xml:space="preserve">
As long as a the firm has previously completed a close and began investing an institutional fund, they will qualify for points under this criteria. </t>
        </r>
      </text>
    </comment>
    <comment ref="B43" authorId="0" shapeId="0" xr:uid="{5187306E-F313-4D2A-9A1E-684FF5414EC2}">
      <text>
        <r>
          <rPr>
            <b/>
            <sz val="9"/>
            <color indexed="81"/>
            <rFont val="Tahoma"/>
            <family val="2"/>
          </rPr>
          <t>NJEDA Staff:</t>
        </r>
        <r>
          <rPr>
            <sz val="9"/>
            <color indexed="81"/>
            <rFont val="Tahoma"/>
            <family val="2"/>
          </rPr>
          <t xml:space="preserve">
Completing a first close of the fund will be considered "formally raising capital" for the purposes of this program </t>
        </r>
      </text>
    </comment>
    <comment ref="B47" authorId="0" shapeId="0" xr:uid="{ADAEECA9-CCC7-43FF-B1EB-AA6C4F885F1A}">
      <text>
        <r>
          <rPr>
            <b/>
            <sz val="9"/>
            <color indexed="81"/>
            <rFont val="Tahoma"/>
            <family val="2"/>
          </rPr>
          <t>NJEDA Staff:</t>
        </r>
        <r>
          <rPr>
            <sz val="9"/>
            <color indexed="81"/>
            <rFont val="Tahoma"/>
            <family val="2"/>
          </rPr>
          <t xml:space="preserve">
For the purposes of this program, "incentive area" will encompass Planning Area 1 (Metropolitan) locations pursuant to the NJ "State Planning Act" and federal qualified opportunity zones. 
https://njeda.maps.arcgis.com/apps/webappviewer/index.html?id=334118d138354b0d95763260aa8c55eb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C0033689-F8F3-4627-926B-09517E2E5138}">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A557B598-8D58-4194-8BB9-429C2F0EFE14}">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7BB2F48C-47C7-4220-AC82-D66531F26258}">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C02EA20B-69DB-4BB3-A8F1-7B62E649717E}">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7F597CC8-31FF-4547-BE9E-B9AF431BC5D6}">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340CC655-94E6-4B5E-AEFF-3876A9DD363B}">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FEF3F1EF-88D3-415F-90D1-703A2115C01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F7F9E6F6-36F2-4A14-A2A7-38CC806C67A7}">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009F006A-F370-476C-8433-7A0B0603B3F6}">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4C2792C1-794D-4349-BD20-03877169B7A9}">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29EA0C52-8F21-4FAA-826E-EA9170116A8D}">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79DE3280-B798-4642-8E80-8326775959FF}">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1A323098-622E-4278-9C15-4E4D5D74FAE7}">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DC6940EB-C014-4910-A1F8-36F26FD56FE5}">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0051EC4A-E7DD-4137-BDCB-4546DE558612}">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710A3596-1502-4F59-997D-8D193BD71BF0}">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911DBE20-C3F6-4D53-8E8A-9DBC8C21D76D}">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2E00C6B9-8971-4218-9C75-269DC7D37897}">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D0C10644-C81A-4788-AFAC-ABEBFD8E2800}">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2D3CF6E3-6D4B-4DB3-999C-82CE64310B6D}">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895A211F-EE78-4FE3-A675-0452D27EC2D3}">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F95F4B59-4759-4D36-A4D4-85A762705AA7}">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D235E137-80FA-4CBB-A0F0-0D3A42CC60F4}">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FA25A4D2-56C0-4ACF-8C9F-99CF3E7B1919}">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C9635C85-F625-4A62-B32F-4CC548F2E28F}">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7C78EFD9-AAC5-4FFD-AD0A-9E460E29639E}">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D42BD3A9-CDE4-4B3C-8D3A-EA39C50E21FE}">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D09E8119-CF2B-4773-B3E3-4D0EEC3DFDF2}">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7C638F78-327E-4526-A72D-5549E6EA59CB}">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BBCD4ABA-04DD-4B24-AB2B-DCC7A8AC4D71}">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FBC8540C-AF40-4DD0-ADC7-3EC37B462C1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1FFADA33-5133-427C-8EF7-91121373FD6F}">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40C0618F-869C-4133-A320-685F914898C8}">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4BCF8D97-BC38-4C50-9FB0-35F7E97F0FD1}">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77C7326E-8D7D-440D-81F0-BDBAB6C2C21C}">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52EEA450-E6EC-4B56-8F1E-03D5CBF7EAD5}">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2C44557A-62E4-4A13-B35C-13DB60C1E3FC}">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CE49A184-5DFB-4274-BABA-A2738B3E1A63}">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D4E27E12-D4C5-4EA6-A7A7-149FDE26218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E8B66FAB-5552-4EF3-BCF6-E5D8710476DC}">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51A8FFB3-8450-45BF-8BCD-571256B0E0BC}">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71B05606-5E76-469A-ABC4-E0D9A81D2684}">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E1A57758-1E57-48CC-BD0A-9016621E6DB5}">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4F4FFF60-D7E7-4DA5-9E97-60E6C4D9A04D}">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55BB76CF-A98F-48C9-9FCA-6544B3A099C2}">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E98F6CEB-C7C4-4ADA-B2A6-F47B542F02E9}">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6110B274-37ED-492C-B116-889076D946C0}">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C42FB809-DE15-41AD-BF5C-C0B2336402E7}">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6672513F-3844-401C-B0C3-92E3C76E0117}">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E16DDE76-F695-4593-8BD1-474B6AFA94C5}">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5A02FA2E-8ECC-402A-A5CF-DFA5E7C6833B}">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32CF8010-A1A4-499B-A391-6F03CCA7A5B7}">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9D3D70F7-EC6D-4400-8DF2-B51568BF7E83}">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95CBD6D0-D320-4616-B3F6-4FF8E14FDAA0}">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98A5E85D-6FD0-46E1-BBBD-0B4A4C60E812}">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6EBD2C0B-7CA0-4D4D-8D08-2856A0E18475}">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A749B885-6F4C-4E4A-B939-64F718601201}">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439DDB0D-3BE3-4C94-8986-E30E9ECF7D7B}">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075BCCBC-38BB-44F1-B182-066B623AB6B0}">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9DA5235C-8CB0-4A0C-B953-0A1B201336D8}">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6A62AF7A-7D97-4B73-8B8A-BCBA2ADAB01B}">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C1BCFE73-A98D-476B-853A-B7D6EC68C997}">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BBA4194B-0736-417C-8579-D600E58F25CB}">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2EBE7C65-702C-4163-874F-F7C286CABC27}">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F77ABAAC-194F-4E9A-8EE7-BCEAAD2BDC9B}">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DECEF08A-6E07-4AAE-8E5B-2344F1AF77A6}">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451E1630-E7F2-4761-BAD6-A16F1796741D}">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2B1DF0A3-0CD7-48DF-9BAC-096B8FB20D92}">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9A761345-88D1-41FD-92AB-818D6C4BE714}">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8A989181-0BCF-4397-9A68-54834EAF3FD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0BC0AEF8-E705-4A66-B0AE-C1B752C02E9D}">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6F9ABFFC-75CC-4494-9712-5148AB10EAAB}">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6569BB49-F9F6-4DF1-BB09-D19F7185D2B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13646358-B44C-4D78-B0E1-A499D14FDF34}">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C5D4656D-80E0-40C2-9759-E226F4E7EACA}">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0EBADB77-4FD5-4A28-924B-A0CAF1586964}">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D31CE117-9866-414A-8AF0-195081D4A835}">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825E3D92-542A-4075-BB67-EC99CFC436DC}">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5D5BBFBF-8CFF-4301-839F-780EE53E6CF0}">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595B1B41-D732-4AA9-B60A-226A91FD8370}">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1551FFEA-0FCA-480F-BC9B-87BD1E5CE50E}">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66E1AFFF-5D98-4D5C-B11A-9BD282512E5F}">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1009346A-F4AF-48DA-9255-16C5C24A9FEE}">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92C64DEC-EF33-4C36-83D5-F2E9DA97AB3F}">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9FBDBC25-4322-4965-9B5D-61530139CEEC}">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B8F7D5F4-1923-4502-B611-E378841797D7}">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107E4C48-B302-4004-AFF4-691FC85F09E1}">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9B626E21-155E-4E4E-B384-3D2CE66FBB59}">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08D2A1EF-FFF1-4F0E-9D43-9155AFC0A078}">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6BAB2D28-B334-46BD-A7C0-ECA5C645A96D}">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415D6DE1-FDC3-42E4-99E2-CE42D9508F2F}">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C7443068-74BD-4B58-B097-1F565CF13EA9}">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9C064E8D-F61A-4D06-A0C7-08E19D2FAB94}">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1529C325-1D3D-4F87-83D6-42ECE43C2254}">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AF66E71D-419F-47F2-B74B-12B7E33964DC}">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7246D9BF-16F4-4497-AC18-A57214F0FE16}">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CE1D77B8-2D43-4716-84EC-8EDF20DC3875}">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2C3D43C1-ED84-401C-BA59-13AD31FFF99C}">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A67E7991-8D68-4F7A-8020-E49ACFD1FDF6}">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0826F8F0-B6D7-4CAD-9A02-C960B0F013F3}">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B8EB5B23-A1B5-433A-892C-10684BF61ED0}">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AB846288-E621-46ED-9A34-5F81A4416797}">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F240C11E-A00A-458A-8B8A-E5BD8F49E050}">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9D562C7E-C8C5-48C9-9281-C886BE8AD2D8}">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D3F05526-DB4B-41AD-83D1-ACF6DA623F7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FB3021F1-18CA-4100-A56E-A2B46E453235}">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C7EFEB9B-DC7C-46B1-BC31-E68249ACAF4A}">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454CE37F-6EDC-4280-980E-FCB4126ED36F}">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6BABEFEE-8988-4E08-B47A-B9A93E92F816}">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6CFCC1BC-77C7-4D40-9335-B4C86F00A5FA}">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CCD7FC77-32EB-48BC-A53B-B56CEFAAEE34}">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8FEEBBF0-AF6F-48BB-94C8-3E41EE397A4E}">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37B1A082-ACAC-4169-94E1-FB3287F65826}">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834A3F56-10EB-42CE-9DF3-39FCFEAEE36E}">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71" authorId="0" shapeId="0" xr:uid="{829A1CF4-6462-46CC-B530-EB267A5B5848}">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3" authorId="0" shapeId="0" xr:uid="{19613005-89FD-490A-9445-FF6B56D1FEB5}">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4" authorId="0" shapeId="0" xr:uid="{303707A2-08CC-4EA2-A577-9FAE08CA7341}">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5" authorId="0" shapeId="0" xr:uid="{98013942-3917-40A6-A27C-59535368BDF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6" authorId="0" shapeId="0" xr:uid="{6D38E2BF-C00E-4BD8-9975-B6C8BBEF5C9C}">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8" authorId="0" shapeId="0" xr:uid="{01B8F414-1286-41D4-AA63-BAF1DF677AEA}">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9" authorId="0" shapeId="0" xr:uid="{5E41409C-04DE-4820-9B40-BF8427F64765}">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80" authorId="0" shapeId="0" xr:uid="{348E37E3-0867-41CB-9564-1BA8B4D04958}">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80" authorId="0" shapeId="0" xr:uid="{5D7B87E4-9D97-4B3F-AC01-31A0A24E1378}">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81" authorId="0" shapeId="0" xr:uid="{C29836A4-88A7-438E-871A-C8A066120386}">
      <text>
        <r>
          <rPr>
            <b/>
            <sz val="9"/>
            <color indexed="81"/>
            <rFont val="Tahoma"/>
            <family val="2"/>
          </rPr>
          <t>Alexander Pachman:</t>
        </r>
        <r>
          <rPr>
            <sz val="9"/>
            <color indexed="81"/>
            <rFont val="Tahoma"/>
            <family val="2"/>
          </rPr>
          <t xml:space="preserve">
https://www.theventurealley.com/2011/01/how-vc-funds-work-expenses-and-management-fees/</t>
        </r>
      </text>
    </comment>
    <comment ref="B82" authorId="0" shapeId="0" xr:uid="{0524E6CE-088D-4CB7-A560-C00899836E00}">
      <text>
        <r>
          <rPr>
            <b/>
            <sz val="9"/>
            <color indexed="81"/>
            <rFont val="Tahoma"/>
            <family val="2"/>
          </rPr>
          <t>Alexander Pachman:</t>
        </r>
        <r>
          <rPr>
            <sz val="9"/>
            <color indexed="81"/>
            <rFont val="Tahoma"/>
            <family val="2"/>
          </rPr>
          <t xml:space="preserve">
(https://assure.co/carried-interest-what-is-common-carry-percentage/)</t>
        </r>
      </text>
    </comment>
    <comment ref="B83" authorId="0" shapeId="0" xr:uid="{F4849AE5-9457-4461-9857-4F086AB9810F}">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4" authorId="0" shapeId="0" xr:uid="{B2A47895-FA96-4BBE-8449-2F5E04FE30D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4" authorId="0" shapeId="0" xr:uid="{C587E2FA-DE72-4475-9BDD-34C2FE61B6EC}">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5" authorId="0" shapeId="0" xr:uid="{28626E85-0DC2-499A-ACD4-F7C39CCE8BE8}">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6" authorId="0" shapeId="0" xr:uid="{DAF2EF4A-5C78-4AC6-8430-F1C0164F4039}">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8" authorId="0" shapeId="0" xr:uid="{2985FDF9-FD5D-425A-AFC5-60732A9E17E2}">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9" authorId="0" shapeId="0" xr:uid="{22659979-6631-46DF-88C8-BE258299C2F3}">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7966A2A8-65B7-4C5D-9630-E0954CBE6875}">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EAC50F1A-D2A4-41C8-9BB4-0A27E6096888}">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5FAAB801-3755-41EF-A700-0519369B8946}">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21595EE0-67D6-4C52-BA8A-151552CAC80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71" authorId="0" shapeId="0" xr:uid="{EA491BFB-A63D-4B05-9012-864EC0D8867A}">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3" authorId="0" shapeId="0" xr:uid="{67B0CAB4-DF60-4E01-AFEE-E6D5E8248D0D}">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4" authorId="0" shapeId="0" xr:uid="{0D0BBC79-3C24-4251-BEB9-29326F5364DB}">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5" authorId="0" shapeId="0" xr:uid="{71A69B01-299A-4166-B167-4135F76E4272}">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6" authorId="0" shapeId="0" xr:uid="{455AE587-6986-4FFB-9B44-98A38693A9F8}">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8" authorId="0" shapeId="0" xr:uid="{23FB71EF-3E60-4C38-9580-54387C9EBAC8}">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9" authorId="0" shapeId="0" xr:uid="{1B910121-0FCD-4BEC-9767-8A4A5A3C1F4B}">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80" authorId="0" shapeId="0" xr:uid="{7FB8AC9A-D271-4E90-8218-ADBD9A5E3C83}">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80" authorId="0" shapeId="0" xr:uid="{70777B3A-400C-415D-92B2-DCD921D8D319}">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81" authorId="0" shapeId="0" xr:uid="{55DD8A43-CA84-4E77-B381-7CF830BBBF55}">
      <text>
        <r>
          <rPr>
            <b/>
            <sz val="9"/>
            <color indexed="81"/>
            <rFont val="Tahoma"/>
            <family val="2"/>
          </rPr>
          <t>Alexander Pachman:</t>
        </r>
        <r>
          <rPr>
            <sz val="9"/>
            <color indexed="81"/>
            <rFont val="Tahoma"/>
            <family val="2"/>
          </rPr>
          <t xml:space="preserve">
https://www.theventurealley.com/2011/01/how-vc-funds-work-expenses-and-management-fees/</t>
        </r>
      </text>
    </comment>
    <comment ref="B82" authorId="0" shapeId="0" xr:uid="{CE35F52D-356D-4C6F-B70E-329D617D18C8}">
      <text>
        <r>
          <rPr>
            <b/>
            <sz val="9"/>
            <color indexed="81"/>
            <rFont val="Tahoma"/>
            <family val="2"/>
          </rPr>
          <t>Alexander Pachman:</t>
        </r>
        <r>
          <rPr>
            <sz val="9"/>
            <color indexed="81"/>
            <rFont val="Tahoma"/>
            <family val="2"/>
          </rPr>
          <t xml:space="preserve">
(https://assure.co/carried-interest-what-is-common-carry-percentage/)</t>
        </r>
      </text>
    </comment>
    <comment ref="B83" authorId="0" shapeId="0" xr:uid="{47536E57-5A56-44D7-8356-4B5A21850092}">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4" authorId="0" shapeId="0" xr:uid="{01BD963F-E197-464F-879D-F66757D7B787}">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4" authorId="0" shapeId="0" xr:uid="{479452CD-079A-4042-B1AF-F82AD982FEDB}">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5" authorId="0" shapeId="0" xr:uid="{66057B18-42E1-4BFC-AACF-7D10416D5A9F}">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6" authorId="0" shapeId="0" xr:uid="{84708FCA-2AE3-4429-BA99-D64AB38E1A16}">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8" authorId="0" shapeId="0" xr:uid="{9D291543-91FA-4487-AC70-CEB9592EE8D8}">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9" authorId="0" shapeId="0" xr:uid="{EAEBB64B-BB64-4140-906B-11FCF575A6AA}">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C14" authorId="0" shapeId="0" xr:uid="{3080988B-54AC-423A-AE32-5376AC6FE764}">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C28" authorId="0" shapeId="0" xr:uid="{F6729499-26B8-4F23-835E-4E19EA0512C4}">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C53" authorId="0" shapeId="0" xr:uid="{1DB31311-FFB3-4610-8FA9-FD8E0D4B104F}">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54" authorId="0" shapeId="0" xr:uid="{E4FD541A-C232-4F4F-BBE2-B07C6AE555B2}">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C70" authorId="0" shapeId="0" xr:uid="{4AA39DAE-454D-4002-A8F9-47947BC7BC82}">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G72" authorId="0" shapeId="0" xr:uid="{E7536F51-CF3E-4A49-9832-E118D52989F7}">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73" authorId="0" shapeId="0" xr:uid="{12B1929C-EC2C-4F30-BF11-8A3957904E58}">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4" authorId="0" shapeId="0" xr:uid="{3DAEFF99-4989-4B6B-AF8E-BCFFC71A1FBE}">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5" authorId="0" shapeId="0" xr:uid="{E344A091-6E16-418B-B987-3BB005EB3C04}">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C77" authorId="0" shapeId="0" xr:uid="{A68EF42B-0867-4FF0-90D9-28740FB2D155}">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C78" authorId="0" shapeId="0" xr:uid="{C04D59F4-A985-4DF7-B2A9-3D0DDEB59F37}">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C79" authorId="0" shapeId="0" xr:uid="{EFCA89BC-0944-4EF9-9ECB-C893F974D6C4}">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G79" authorId="0" shapeId="0" xr:uid="{483E93D8-F613-4506-9F1F-5230A6B0386B}">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C80" authorId="0" shapeId="0" xr:uid="{947AA2DF-B6E7-4B5F-BE4C-4B863F61ED7A}">
      <text>
        <r>
          <rPr>
            <b/>
            <sz val="9"/>
            <color indexed="81"/>
            <rFont val="Tahoma"/>
            <family val="2"/>
          </rPr>
          <t>Alexander Pachman:</t>
        </r>
        <r>
          <rPr>
            <sz val="9"/>
            <color indexed="81"/>
            <rFont val="Tahoma"/>
            <family val="2"/>
          </rPr>
          <t xml:space="preserve">
https://www.theventurealley.com/2011/01/how-vc-funds-work-expenses-and-management-fees/</t>
        </r>
      </text>
    </comment>
    <comment ref="C81" authorId="0" shapeId="0" xr:uid="{8FAC1107-EEF0-4CF4-9178-8EF49871AC72}">
      <text>
        <r>
          <rPr>
            <b/>
            <sz val="9"/>
            <color indexed="81"/>
            <rFont val="Tahoma"/>
            <family val="2"/>
          </rPr>
          <t>Alexander Pachman:</t>
        </r>
        <r>
          <rPr>
            <sz val="9"/>
            <color indexed="81"/>
            <rFont val="Tahoma"/>
            <family val="2"/>
          </rPr>
          <t xml:space="preserve">
(https://assure.co/carried-interest-what-is-common-carry-percentage/)</t>
        </r>
      </text>
    </comment>
    <comment ref="C82" authorId="0" shapeId="0" xr:uid="{A2AD5867-7900-4545-8E48-EA64B8EA8B45}">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C83" authorId="0" shapeId="0" xr:uid="{B705B4DA-455A-409E-9F07-FF0E8694585C}">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G83" authorId="0" shapeId="0" xr:uid="{3CC42542-BDA4-4A42-87E1-D7EF7991E0EF}">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C84" authorId="0" shapeId="0" xr:uid="{1A6B80C7-BE14-4DF0-B331-D5A947FC4513}">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5" authorId="0" shapeId="0" xr:uid="{BC0EA35F-9D04-4A28-AA22-A8F1AE877742}">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7" authorId="0" shapeId="0" xr:uid="{0C46146B-96E5-4E56-9008-5D0B052BAAA0}">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C88" authorId="0" shapeId="0" xr:uid="{9A693A57-005B-4D2F-A148-754C8B8DB2B1}">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C14" authorId="0" shapeId="0" xr:uid="{82249F0E-6B49-407A-A341-E176B8FC5654}">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C28" authorId="0" shapeId="0" xr:uid="{8B28676E-9540-4BA5-AE65-4D870B8877DB}">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C53" authorId="0" shapeId="0" xr:uid="{A3ED7594-1177-4038-9DAD-0F25EEEA7F17}">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54" authorId="0" shapeId="0" xr:uid="{7163A9C6-6274-4DD0-8437-B01A0A99BE35}">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C70" authorId="0" shapeId="0" xr:uid="{D694887E-3EE6-426F-8E64-8978BDD6667F}">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G72" authorId="0" shapeId="0" xr:uid="{44850115-DDC6-4982-9AE9-E72E14783063}">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73" authorId="0" shapeId="0" xr:uid="{FBF02F19-5EFF-40D4-BFBA-F891EB79DD42}">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4" authorId="0" shapeId="0" xr:uid="{04FD955D-C217-4EF1-A08E-0AEA06797D69}">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5" authorId="0" shapeId="0" xr:uid="{2FB117D1-BFD2-4A75-BF14-55DD0B68BC65}">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C77" authorId="0" shapeId="0" xr:uid="{70B81870-DDB1-4C80-B667-C907D1FF0CF1}">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C78" authorId="0" shapeId="0" xr:uid="{19870FAC-4AEB-4588-8A22-F57529CA76BD}">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C79" authorId="0" shapeId="0" xr:uid="{81BC745D-CA55-43DF-81DB-3B495D842241}">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G79" authorId="0" shapeId="0" xr:uid="{6E15602E-4A05-4F86-8009-84BD9030DB01}">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C80" authorId="0" shapeId="0" xr:uid="{F6CCB8B1-E3DA-4B67-AFC8-2CCDFE168005}">
      <text>
        <r>
          <rPr>
            <b/>
            <sz val="9"/>
            <color indexed="81"/>
            <rFont val="Tahoma"/>
            <family val="2"/>
          </rPr>
          <t>Alexander Pachman:</t>
        </r>
        <r>
          <rPr>
            <sz val="9"/>
            <color indexed="81"/>
            <rFont val="Tahoma"/>
            <family val="2"/>
          </rPr>
          <t xml:space="preserve">
https://www.theventurealley.com/2011/01/how-vc-funds-work-expenses-and-management-fees/</t>
        </r>
      </text>
    </comment>
    <comment ref="C81" authorId="0" shapeId="0" xr:uid="{066DC790-2654-45D4-805C-A93E9ED8CD18}">
      <text>
        <r>
          <rPr>
            <b/>
            <sz val="9"/>
            <color indexed="81"/>
            <rFont val="Tahoma"/>
            <family val="2"/>
          </rPr>
          <t>Alexander Pachman:</t>
        </r>
        <r>
          <rPr>
            <sz val="9"/>
            <color indexed="81"/>
            <rFont val="Tahoma"/>
            <family val="2"/>
          </rPr>
          <t xml:space="preserve">
(https://assure.co/carried-interest-what-is-common-carry-percentage/)</t>
        </r>
      </text>
    </comment>
    <comment ref="C82" authorId="0" shapeId="0" xr:uid="{D3822757-AFFA-4E50-83F2-018D8FEC961B}">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C83" authorId="0" shapeId="0" xr:uid="{43673593-A361-42DB-8FF6-0E9D2838557B}">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G83" authorId="0" shapeId="0" xr:uid="{986C7174-AD7D-44DA-B07B-AAC54B06647D}">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C84" authorId="0" shapeId="0" xr:uid="{E6233010-C2C0-4AFA-9C6A-AD77C160F4B6}">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5" authorId="0" shapeId="0" xr:uid="{2568F0C3-9215-4991-9AB3-B83B023F208F}">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7" authorId="0" shapeId="0" xr:uid="{FF510423-8195-4701-A490-BB4C26C46D0F}">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C88" authorId="0" shapeId="0" xr:uid="{12B961F2-B0D9-4756-A5A4-44E070F952E9}">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C14" authorId="0" shapeId="0" xr:uid="{A16D4E14-FAAE-4931-BA8E-C73E6DFE6865}">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C28" authorId="0" shapeId="0" xr:uid="{93A51168-2162-4BBF-9345-C8AB7448B2F2}">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C53" authorId="0" shapeId="0" xr:uid="{BB5927C7-DDB4-45E1-9037-5F1CBC3EA006}">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54" authorId="0" shapeId="0" xr:uid="{E28E369C-F557-4E28-9E15-2AB7830FCB82}">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C70" authorId="0" shapeId="0" xr:uid="{76973C24-5A43-4A34-8483-3E6690811D06}">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G72" authorId="0" shapeId="0" xr:uid="{34E7A73B-271F-4484-8043-282621C99528}">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C73" authorId="0" shapeId="0" xr:uid="{723E456C-673A-4344-9424-026AB6B39D1C}">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4" authorId="0" shapeId="0" xr:uid="{021F8B39-E4DF-4BB2-92FB-47D96CBC81DE}">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C75" authorId="0" shapeId="0" xr:uid="{C491E81F-76A4-4F4C-AE69-87832D2EAAF1}">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C77" authorId="0" shapeId="0" xr:uid="{C1FBC280-9F01-49FE-AD1C-546E0D3CAA62}">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C78" authorId="0" shapeId="0" xr:uid="{6A3F113E-8C55-4519-BCBF-7B71EF6C4CED}">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C79" authorId="0" shapeId="0" xr:uid="{38BA4B97-40F6-48EF-8969-604BD0542303}">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G79" authorId="0" shapeId="0" xr:uid="{23F671DA-B52A-4FCC-A2A6-EE3DE87510FD}">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C80" authorId="0" shapeId="0" xr:uid="{B6B88F8E-446B-4DD8-A7C9-61DF1FF9B5D2}">
      <text>
        <r>
          <rPr>
            <b/>
            <sz val="9"/>
            <color indexed="81"/>
            <rFont val="Tahoma"/>
            <family val="2"/>
          </rPr>
          <t>Alexander Pachman:</t>
        </r>
        <r>
          <rPr>
            <sz val="9"/>
            <color indexed="81"/>
            <rFont val="Tahoma"/>
            <family val="2"/>
          </rPr>
          <t xml:space="preserve">
https://www.theventurealley.com/2011/01/how-vc-funds-work-expenses-and-management-fees/</t>
        </r>
      </text>
    </comment>
    <comment ref="C81" authorId="0" shapeId="0" xr:uid="{090CE84A-A5E1-43B1-B002-4A7734D7FE54}">
      <text>
        <r>
          <rPr>
            <b/>
            <sz val="9"/>
            <color indexed="81"/>
            <rFont val="Tahoma"/>
            <family val="2"/>
          </rPr>
          <t>Alexander Pachman:</t>
        </r>
        <r>
          <rPr>
            <sz val="9"/>
            <color indexed="81"/>
            <rFont val="Tahoma"/>
            <family val="2"/>
          </rPr>
          <t xml:space="preserve">
(https://assure.co/carried-interest-what-is-common-carry-percentage/)</t>
        </r>
      </text>
    </comment>
    <comment ref="C82" authorId="0" shapeId="0" xr:uid="{D3C331D3-C1BB-417B-9590-ED873E4AEFFD}">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C83" authorId="0" shapeId="0" xr:uid="{871FAAA2-5BBD-491C-9B4A-D04846FDDA14}">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G83" authorId="0" shapeId="0" xr:uid="{FF4E986C-A55D-4F8E-90D6-CEA18ACD5014}">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C84" authorId="0" shapeId="0" xr:uid="{8B75E9B3-4771-4CDD-92A0-CCF119DFD24A}">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5" authorId="0" shapeId="0" xr:uid="{BCEAB824-47EC-49F6-A73B-2F598BAB6E26}">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C87" authorId="0" shapeId="0" xr:uid="{53F89981-F5BA-4621-8961-3C21308E77FF}">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C88" authorId="0" shapeId="0" xr:uid="{BBDDC9D0-0652-4EAA-8E46-58BFB0DA710F}">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12A4E044-85DA-4892-BF41-ADBFC8EFC66A}">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8558BAF4-C699-443C-8D0A-096123FCD332}">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1E2B0870-C3DC-427F-82CC-12D771D0E95F}">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6C95187A-12EA-4F65-A157-06B5D460A1A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AF454403-198B-41B8-AE37-0C40F7BDF245}">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290AF483-DE3C-499B-9C0F-A107BFE76890}">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4CA04A2F-00E9-4F0A-B7E5-FAC70B889EC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98C9FF10-76D2-4794-B8F5-84F4384C8BF7}">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20F535BA-91EC-45D8-A77A-8C8698F970DA}">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FE036A3F-027F-4529-B4A0-B782546104B4}">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1B9E85B1-E16B-41D8-90C3-8BBBEA19F7A7}">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F7E65F92-6B18-44A6-AE9E-5BE72C2535A0}">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E7D0B48C-3160-464E-86DC-5234A7FD02DB}">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DB867325-FDDE-4CF1-8C9D-37065D9C4E72}">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477369BC-B119-48AF-8EF3-6394405C5916}">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D2D10FDF-B3B6-46AE-B35E-5C24571A9C28}">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C085A44E-014B-4780-956E-870F4059A809}">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C1C2ED50-0FBC-4251-805E-4CFCD1B6A90F}">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644A4F33-1DC3-4D09-A8DA-86C18527721D}">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731D4816-CCDD-4A1E-88A5-A3CF37D8C771}">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D2517405-BA78-4B4F-A893-19C6930597BC}">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645622B2-DF3B-4D3A-998C-5F0ED565A3A7}">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FFF90CB3-68C8-44C7-8EC2-C2B998BAA426}">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CF58857D-A9F0-42A8-8C80-0C2E3F676570}">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C34B385A-355D-46DB-8386-A4281D6669FE}">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8DFF81AC-2353-4C21-BE68-885074A1B005}">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BB62B541-36D2-4207-AED3-7E14A05EA80F}">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FC40F2B4-9F53-41F0-816C-7930E8707BBD}">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9E0B05AD-6FA1-4F1E-B163-0BA2471FD036}">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C7325567-2C39-4DA9-AA03-332DCC2EB52A}">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1AF9DB8A-4818-4DE0-878A-B0968AD80263}">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E9AD4561-65FD-4237-8392-48C8DCEC96E7}">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E735D5CB-B6E2-4D02-B4C4-54A6D2FA8AEC}">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E004D39D-C55F-4A51-967F-66355BD8C03D}">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307F761B-16E7-4C29-B37D-CA54F3B61F92}">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027C1248-2053-4713-B6BC-4CBE4632BF91}">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E6B16870-646F-4147-8534-ACA37A1351AC}">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BC66A485-F109-4535-A888-BCC4D07BB933}">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54C13383-6170-44B4-9BBA-ED45ED4A6C58}">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AA476CF2-9063-4637-956A-0B1A5FF7F868}">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7029ADF8-AA61-4C73-A8FC-E992DF73F642}">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691AF067-19F6-44C6-AEF1-D0ECF753FF96}">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1446C885-6A57-4507-B014-2C1611B2D844}">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A0AD25BF-9ADF-4433-9849-A6948023C943}">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0C1DCE02-A51A-49D7-9F38-BEA3DF612620}">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51632CED-E964-454D-A663-24852DB08F2B}">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B592EBAA-4C17-4D05-8096-9DEAAC9F35F2}">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DE3474CA-425D-4F24-80BC-ADEAB9FE0B98}">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1E00E19D-6A69-4311-9D7B-37DA42FE8566}">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860C5DE4-8782-4ADF-A89E-D6B7E976FE2B}">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A154DE52-9442-41B1-92BF-44876B5CD1A3}">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4627B60F-0A42-4B42-8F82-BBDED85BC384}">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8A3EDBCB-E79C-4DE9-826F-17B44D7C35BC}">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01E10D95-00BA-4B69-BD68-39E90BB04060}">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3A790DA8-CB77-468C-A46C-B60CD74C52C6}">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126FA7A4-24DD-40E8-A395-F750EBCFAAB4}">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163AA41C-04AB-44AC-9198-FDB5E0A9A48A}">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28D82D00-ADA5-48F3-B294-A3F174E0677B}">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F1C99642-9E8D-4010-ADEF-9D426430576A}">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020CA0B8-F2E5-4AE7-B794-BD80F2E8D8CF}">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DFBA0D8D-4DD9-4619-B915-EC9B8114CAF9}">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9BE93672-7499-4455-847D-CF8EC2ECAC77}">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3194D4B8-D45A-4B8C-856A-1E7B57C30E27}">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6FD85673-7623-4FB7-B103-0AA75C47BD2B}">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1D00113F-2CA4-4ADE-A887-5D8DF88A0D8D}">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6B031001-FAE0-4F9D-A14D-849F61C051EB}">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83F5771A-FEA4-4227-8D3F-74D16EBF5D39}">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97B8F7DD-9AFB-45AA-BB1C-9F6582BB90A0}">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4470E5DA-E1E0-4D16-A9E8-DDDB3058DCD9}">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B25EAEBA-840D-4CBD-899D-3F5254830B44}">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213FE3DD-B90C-4E62-809F-B40C948D7921}">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6F77A772-E597-4F87-B03D-DA346DD410ED}">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47FA698D-B5B7-4CE0-8455-905B4AA4FCBE}">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25F253E3-34E2-43CE-9450-57BA880F65C8}">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B6E6C80F-9E79-4B2E-8CC1-B7D19FBBFC68}">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C72DA05A-31AA-48A6-81C3-80FC5CE0279B}">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1508BD66-C93B-483A-95FE-76D20C1EE8CF}">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BE51905D-80A1-473A-BB70-58F0BF8D6605}">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110A5F20-CC61-47CB-98A8-1BEF1A09C1BC}">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0E6597AC-5F93-4666-805D-9598329606C0}">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5FE990FC-7BC0-42A9-A8DA-9B3FAC3A1FD6}">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119DBA3C-6597-4BD0-BF3A-641ADB4CE75E}">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C2147A15-208D-4149-8EF1-A7C06767825B}">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73D62D82-7042-4C2F-8947-6D24F564E253}">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5C40C056-D08C-4BEC-9459-D36C0F6A9747}">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F19D70B1-3069-4827-B09E-14D4E427C50B}">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16E06FFD-6A7F-4D1B-913C-463811A879BF}">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F5C8ED19-31E5-4C19-B66C-CBB069075CE2}">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Alexander Pachman</author>
  </authors>
  <commentList>
    <comment ref="B14" authorId="0" shapeId="0" xr:uid="{50DEEB9F-65F5-4FE7-83B9-F8EFD8B29A08}">
      <text>
        <r>
          <rPr>
            <b/>
            <sz val="9"/>
            <color indexed="81"/>
            <rFont val="Tahoma"/>
            <family val="2"/>
          </rPr>
          <t>Alexander Pachman:</t>
        </r>
        <r>
          <rPr>
            <sz val="9"/>
            <color indexed="81"/>
            <rFont val="Tahoma"/>
            <family val="2"/>
          </rPr>
          <t xml:space="preserve">
Examples of experiences that will qualify as "professional money management experience" will be detailed in an FAQ.</t>
        </r>
      </text>
    </comment>
    <comment ref="B28" authorId="0" shapeId="0" xr:uid="{A661AAA7-ABC9-4111-A4BD-3C5511195F4C}">
      <text>
        <r>
          <rPr>
            <b/>
            <sz val="9"/>
            <color indexed="81"/>
            <rFont val="Tahoma"/>
            <family val="2"/>
          </rPr>
          <t>Alexander Pachman:</t>
        </r>
        <r>
          <rPr>
            <sz val="9"/>
            <color indexed="81"/>
            <rFont val="Tahoma"/>
            <family val="2"/>
          </rPr>
          <t xml:space="preserve">
Examples of expenses that may trigger prevailing wage and affirmative action requirements will be detailed through an FAQ. </t>
        </r>
      </text>
    </comment>
    <comment ref="B53" authorId="0" shapeId="0" xr:uid="{27F7A085-1652-43FC-9B96-575199AB3BA6}">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54" authorId="0" shapeId="0" xr:uid="{264B76DD-5872-4C08-BB9B-2E77F17CE4B0}">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
</t>
        </r>
      </text>
    </comment>
    <comment ref="B68" authorId="0" shapeId="0" xr:uid="{D9C40AF1-8851-4781-94D8-F62DB0621E64}">
      <text>
        <r>
          <rPr>
            <b/>
            <sz val="9"/>
            <color indexed="81"/>
            <rFont val="Tahoma"/>
            <family val="2"/>
          </rPr>
          <t>Alexander Pachman:</t>
        </r>
        <r>
          <rPr>
            <sz val="9"/>
            <color indexed="81"/>
            <rFont val="Tahoma"/>
            <family val="2"/>
          </rPr>
          <t xml:space="preserve">
Examples of NJEDA programs to support targeted industries and the innovation ecosystem are NJ Founders and Funders and NJ Golden Seeds. Examples of other NJEDA organized functions are roundtable events.</t>
        </r>
      </text>
    </comment>
    <comment ref="E70" authorId="0" shapeId="0" xr:uid="{68E0DED9-EDB1-4B8B-9C9F-7740E671FC75}">
      <text>
        <r>
          <rPr>
            <b/>
            <sz val="9"/>
            <color indexed="81"/>
            <rFont val="Tahoma"/>
            <family val="2"/>
          </rPr>
          <t>Alexander Pachman:</t>
        </r>
        <r>
          <rPr>
            <sz val="9"/>
            <color indexed="81"/>
            <rFont val="Tahoma"/>
            <family val="2"/>
          </rPr>
          <t xml:space="preserve">
For proof of investment, we will accept audited financial statements that include a summary of investments, other forms of summary of investments provided to limited partners, or executed term sheets.</t>
        </r>
      </text>
    </comment>
    <comment ref="B71" authorId="0" shapeId="0" xr:uid="{7CF63E6D-5604-4DE8-A7A1-09E2BCEE0FC0}">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2" authorId="0" shapeId="0" xr:uid="{EB258AC8-E3A1-4724-927D-BD5087E970D0}">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Experience in operating roles such as a CEO, founder, chief technology officer or product manager, will be considered relevant experience.</t>
        </r>
      </text>
    </comment>
    <comment ref="B73" authorId="0" shapeId="0" xr:uid="{FB1EBF7A-6AD4-4A9D-A235-D9BABCD59D1F}">
      <text>
        <r>
          <rPr>
            <b/>
            <sz val="9"/>
            <color indexed="81"/>
            <rFont val="Tahoma"/>
            <family val="2"/>
          </rPr>
          <t>Alexander Pachman:</t>
        </r>
        <r>
          <rPr>
            <sz val="9"/>
            <color indexed="81"/>
            <rFont val="Tahoma"/>
            <family val="2"/>
          </rPr>
          <t xml:space="preserve">
The program will consider Managing Partners, General Partners, or equivalent roles to be members of a firm's senior management team. 
Examples of shared experiences that qualify as "working together" will be clarified through an FAQ.</t>
        </r>
      </text>
    </comment>
    <comment ref="B75" authorId="0" shapeId="0" xr:uid="{9C7B540C-EA8F-4BA7-B3A1-8C5D3A9976E2}">
      <text>
        <r>
          <rPr>
            <b/>
            <sz val="9"/>
            <color indexed="81"/>
            <rFont val="Tahoma"/>
            <family val="2"/>
          </rPr>
          <t>Alexander Pachman:</t>
        </r>
        <r>
          <rPr>
            <sz val="9"/>
            <color indexed="81"/>
            <rFont val="Tahoma"/>
            <family val="2"/>
          </rPr>
          <t xml:space="preserve">
If a firm has at least $33.33M in assets under management, it will earn points under this criteria. </t>
        </r>
      </text>
    </comment>
    <comment ref="B76" authorId="0" shapeId="0" xr:uid="{D11958C3-716C-4EF8-99C4-54D512729F96}">
      <text>
        <r>
          <rPr>
            <b/>
            <sz val="9"/>
            <color indexed="81"/>
            <rFont val="Tahoma"/>
            <family val="2"/>
          </rPr>
          <t>Alexander Pachman:</t>
        </r>
        <r>
          <rPr>
            <sz val="9"/>
            <color indexed="81"/>
            <rFont val="Tahoma"/>
            <family val="2"/>
          </rPr>
          <t xml:space="preserve">
If a firm has at least $66.67M in assets under management, it will earn points under this criteria. </t>
        </r>
      </text>
    </comment>
    <comment ref="B77" authorId="0" shapeId="0" xr:uid="{E9143A2E-49A4-47DD-8DE1-B92FF7767E75}">
      <text>
        <r>
          <rPr>
            <b/>
            <sz val="9"/>
            <color indexed="81"/>
            <rFont val="Tahoma"/>
            <family val="2"/>
          </rPr>
          <t>Alexander Pachman:</t>
        </r>
        <r>
          <rPr>
            <sz val="9"/>
            <color indexed="81"/>
            <rFont val="Tahoma"/>
            <family val="2"/>
          </rPr>
          <t xml:space="preserve">
Completing a first close of the fund will be considered "formally raising capital" for the purposes of this program </t>
        </r>
      </text>
    </comment>
    <comment ref="E77" authorId="0" shapeId="0" xr:uid="{C479B8B3-ED23-4012-8DDB-CCC67BF8AAB0}">
      <text>
        <r>
          <rPr>
            <b/>
            <sz val="9"/>
            <color indexed="81"/>
            <rFont val="Tahoma"/>
            <family val="2"/>
          </rPr>
          <t>Alexander Pachman:</t>
        </r>
        <r>
          <rPr>
            <sz val="9"/>
            <color indexed="81"/>
            <rFont val="Tahoma"/>
            <family val="2"/>
          </rPr>
          <t xml:space="preserve">
Executed subscription documents from fund that would co-invest alongside NJIEF (if applicable).
</t>
        </r>
      </text>
    </comment>
    <comment ref="B78" authorId="0" shapeId="0" xr:uid="{243CE4B3-4C48-4938-A236-99E7CF95DB6A}">
      <text>
        <r>
          <rPr>
            <b/>
            <sz val="9"/>
            <color indexed="81"/>
            <rFont val="Tahoma"/>
            <family val="2"/>
          </rPr>
          <t>Alexander Pachman:</t>
        </r>
        <r>
          <rPr>
            <sz val="9"/>
            <color indexed="81"/>
            <rFont val="Tahoma"/>
            <family val="2"/>
          </rPr>
          <t xml:space="preserve">
https://www.theventurealley.com/2011/01/how-vc-funds-work-expenses-and-management-fees/</t>
        </r>
      </text>
    </comment>
    <comment ref="B79" authorId="0" shapeId="0" xr:uid="{57FCB1EC-DCDA-4DE1-B47A-D8686F9F6D7C}">
      <text>
        <r>
          <rPr>
            <b/>
            <sz val="9"/>
            <color indexed="81"/>
            <rFont val="Tahoma"/>
            <family val="2"/>
          </rPr>
          <t>Alexander Pachman:</t>
        </r>
        <r>
          <rPr>
            <sz val="9"/>
            <color indexed="81"/>
            <rFont val="Tahoma"/>
            <family val="2"/>
          </rPr>
          <t xml:space="preserve">
(https://assure.co/carried-interest-what-is-common-carry-percentage/)</t>
        </r>
      </text>
    </comment>
    <comment ref="B80" authorId="0" shapeId="0" xr:uid="{97D85C38-ACB9-4AEC-B499-571E660165AC}">
      <text>
        <r>
          <rPr>
            <b/>
            <sz val="9"/>
            <color indexed="81"/>
            <rFont val="Tahoma"/>
            <family val="2"/>
          </rPr>
          <t>Alexander Pachman:</t>
        </r>
        <r>
          <rPr>
            <sz val="9"/>
            <color indexed="81"/>
            <rFont val="Tahoma"/>
            <family val="2"/>
          </rPr>
          <t xml:space="preserve">
We will further explain what qualifies in an FAQ. 
As long as a the firm has previously completed a close and began investing an institutional fund, they will qualify for points under this criteria. </t>
        </r>
      </text>
    </comment>
    <comment ref="B81" authorId="0" shapeId="0" xr:uid="{3F7C41CE-0338-45CD-974E-D934B06BC86A}">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E81" authorId="0" shapeId="0" xr:uid="{04236719-CE2E-4FC7-B186-338676B18946}">
      <text>
        <r>
          <rPr>
            <b/>
            <sz val="9"/>
            <color indexed="81"/>
            <rFont val="Tahoma"/>
            <family val="2"/>
          </rPr>
          <t>Alexander Pachman:</t>
        </r>
        <r>
          <rPr>
            <sz val="9"/>
            <color indexed="81"/>
            <rFont val="Tahoma"/>
            <family val="2"/>
          </rPr>
          <t xml:space="preserve">
As proof of regional investment policy, we will accept a current investor pitch deck, an LPA of the firm's most recent fund, or a managing partner certified regional investment policy description.</t>
        </r>
      </text>
    </comment>
    <comment ref="B82" authorId="0" shapeId="0" xr:uid="{C0CA6325-64CF-428C-82BA-80659210083A}">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3" authorId="0" shapeId="0" xr:uid="{9F6722F8-B650-4CD6-BD5A-4376D2F0A6A0}">
      <text>
        <r>
          <rPr>
            <b/>
            <sz val="9"/>
            <color indexed="81"/>
            <rFont val="Tahoma"/>
            <family val="2"/>
          </rPr>
          <t>Alexander Pachman:</t>
        </r>
        <r>
          <rPr>
            <sz val="9"/>
            <color indexed="81"/>
            <rFont val="Tahoma"/>
            <family val="2"/>
          </rPr>
          <t xml:space="preserve">
For the purposes of this test, we will utilize data supplied by Pitchbook on North American venture capital firm's median net total value to paid-in capital (TVPI) multiple for a given vintage year. </t>
        </r>
      </text>
    </comment>
    <comment ref="B85" authorId="0" shapeId="0" xr:uid="{1F394C2C-4BAF-40A3-9804-4FB3CDECA341}">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 ref="B86" authorId="0" shapeId="0" xr:uid="{CE8884B8-721B-456D-B1CB-070D05985860}">
      <text>
        <r>
          <rPr>
            <b/>
            <sz val="9"/>
            <color indexed="81"/>
            <rFont val="Tahoma"/>
            <family val="2"/>
          </rPr>
          <t>Alexander Pachman:</t>
        </r>
        <r>
          <rPr>
            <sz val="9"/>
            <color indexed="81"/>
            <rFont val="Tahoma"/>
            <family val="2"/>
          </rPr>
          <t xml:space="preserve">
For the purposes of this program, "incentive area" will encompass Planning Area 1 (Metropolitan) locations pursuant to the NJ "State Planning Act" and federal qualified opportunity zones.
</t>
        </r>
      </text>
    </comment>
  </commentList>
</comments>
</file>

<file path=xl/sharedStrings.xml><?xml version="1.0" encoding="utf-8"?>
<sst xmlns="http://schemas.openxmlformats.org/spreadsheetml/2006/main" count="3077" uniqueCount="184">
  <si>
    <t>Yes</t>
  </si>
  <si>
    <t>No</t>
  </si>
  <si>
    <t>Name of Venture Firm:</t>
  </si>
  <si>
    <t xml:space="preserve">Name of Managing Partner: </t>
  </si>
  <si>
    <t>Date of Submission:</t>
  </si>
  <si>
    <t>Date of Evaluation:</t>
  </si>
  <si>
    <t xml:space="preserve"> </t>
  </si>
  <si>
    <t>QUALIFYING QUESTIONS</t>
  </si>
  <si>
    <t>DIRECTIONS</t>
  </si>
  <si>
    <t>Does the firm employ at least two full-time investors with the authority to direct the investment of capital with at least five years of professional money management experience?</t>
  </si>
  <si>
    <t>Does the firm have at least $10,000,000 in assets under management, across its current value of unrealized investments, other net assets, and capital committed by investors?</t>
  </si>
  <si>
    <t>If the firm is a current or former partner for any other NJEDA program, is the applicant up to date on its reporting requirements?</t>
  </si>
  <si>
    <t>N/A</t>
  </si>
  <si>
    <t>VENTURE FIRM SCORING</t>
  </si>
  <si>
    <t>APPLICANT RESPONSE</t>
  </si>
  <si>
    <t>SCORE</t>
  </si>
  <si>
    <t>ACCEPTABLE VERIFICAITON DOCUMENTS</t>
  </si>
  <si>
    <r>
      <t xml:space="preserve">Does the firm have a clearly articulated </t>
    </r>
    <r>
      <rPr>
        <u/>
        <sz val="11"/>
        <color theme="1"/>
        <rFont val="Calibri"/>
        <family val="2"/>
        <scheme val="minor"/>
      </rPr>
      <t>internal policy</t>
    </r>
    <r>
      <rPr>
        <sz val="11"/>
        <color theme="1"/>
        <rFont val="Calibri"/>
        <family val="2"/>
        <scheme val="minor"/>
      </rPr>
      <t xml:space="preserve"> promoting diversity, equity, and inclusion within the firm/management company, specifying relevant evaluation metrics when applicable? </t>
    </r>
  </si>
  <si>
    <r>
      <t xml:space="preserve">Does the firm have a clearly articulated </t>
    </r>
    <r>
      <rPr>
        <u/>
        <sz val="11"/>
        <color theme="1"/>
        <rFont val="Calibri"/>
        <family val="2"/>
        <scheme val="minor"/>
      </rPr>
      <t>investment policy</t>
    </r>
    <r>
      <rPr>
        <sz val="11"/>
        <color theme="1"/>
        <rFont val="Calibri"/>
        <family val="2"/>
        <scheme val="minor"/>
      </rPr>
      <t xml:space="preserve"> promoting diversity, equity, and inclusion at portfolio companies and specifying relevant evaluation metrics when applicable? </t>
    </r>
  </si>
  <si>
    <t>Have any of the firm's DE&amp;I policy been in place for at least one year?</t>
  </si>
  <si>
    <t>Does the firm have a demonstrable track record of making progress against its DE&amp;I policy goals?</t>
  </si>
  <si>
    <t xml:space="preserve">If not, does the firm have a demonstrable track record of making best efforts towards achieving its DE&amp;I policy goals? </t>
  </si>
  <si>
    <t>Has the NJEDA been an investor in a current or prior fund with the firm?</t>
  </si>
  <si>
    <t>Has the firm worked with other NJEDA programs or participated in NJEDA organized functions to support targeted industries and the innovation ecosystem?</t>
  </si>
  <si>
    <t>Does the firm have a NJ office?</t>
  </si>
  <si>
    <t>Does the firm have an office in an incentive area in New Jersey?</t>
  </si>
  <si>
    <t>Has the firm made at least two investments into NJ startups from funds raised in the past five years?</t>
  </si>
  <si>
    <t>Does at least one member of the firm's senior management team have at least 2 years of relevant experience working for a business in a targeted industry?</t>
  </si>
  <si>
    <t>Does at least one member of the firm's senior management team have at least 5 years of relevant experience working for a business in a targeted industry?</t>
  </si>
  <si>
    <t>Does the senior management team have at least 2 years of experience working together?</t>
  </si>
  <si>
    <t>Does the senior management team have at least 5 years of experience working together?</t>
  </si>
  <si>
    <t>Does the firm control sufficient assets under management such that a $5M investment would represent less than 15% of the firm's total assets under management?</t>
  </si>
  <si>
    <t>Does the firm control sufficient assets under management t such that a $10M investment would represent less than 15% of the firm's total assets under management?</t>
  </si>
  <si>
    <t xml:space="preserve">Does the firm have at least one fund, raised within the past 10 years, that has performed better than the median relative to its peer group of investors with the same strategy for the same vintage year? </t>
  </si>
  <si>
    <t xml:space="preserve">Have all of the firm's funds, raised within the past 10 years, performed better than the median relative to its peer group of investors with the same strategy for the same vintage years? </t>
  </si>
  <si>
    <t>Have any of the firm's institutional funds distributed more capital back to its investors than they have invested, including fees.</t>
  </si>
  <si>
    <t>Has the firm previously raised and invested an institutional fund?</t>
  </si>
  <si>
    <t>if Y, see audited financial statement(s) of fund(s) under management</t>
  </si>
  <si>
    <t>Has the firm formally raised capital for the fund that will co-invest alongside the NJIEF in the coming year?</t>
  </si>
  <si>
    <t xml:space="preserve">if Y, see executed subscription documents from fund that would co-invest alongside the NJIEF </t>
  </si>
  <si>
    <t xml:space="preserve">Regarding the fund that would co-invest alongside the NJIEF in the coming year, does the fund have an annual management fee less than or equal to 2.5% of capital committed? </t>
  </si>
  <si>
    <t>Regarding the fund that would co-invest alongside the Evergreen SPV in the coming year,  is the fund's incentive compensation rate (commonly referred to as carried interest rate) at or below 20% of investment profits?</t>
  </si>
  <si>
    <t>Does the firm have a regional investment policy, directing at least 25% of invested capital to New Jersey or surrounding geographic areas, not to encompass more than the Mid-Atlantic region?</t>
  </si>
  <si>
    <t xml:space="preserve">if Y, see proof of regional investment policy </t>
  </si>
  <si>
    <t>Does the firm's senior management team agree to create a policy certifying that the firm will dedicate a greater portion of its Evergreen Fund program Qualified Investments into businesses located in New Jersey incentive areas?</t>
  </si>
  <si>
    <t>See list of all investments into businesses in NJ incentive areas over past five years, and investment policy to invest in NJ incentive areas and relevant CEO certification.</t>
  </si>
  <si>
    <t>Total Score</t>
  </si>
  <si>
    <t>Total Possible Score</t>
  </si>
  <si>
    <t xml:space="preserve">Minimum Acceptable Score </t>
  </si>
  <si>
    <t>Evaluator:</t>
  </si>
  <si>
    <t>Date Sent Back (if Missing Documents):</t>
  </si>
  <si>
    <t>Date of Resubmission (if Applicable):</t>
  </si>
  <si>
    <t>PART A.</t>
  </si>
  <si>
    <t>QUALIFYING REQUIREMENT CHECKLIST</t>
  </si>
  <si>
    <t>APPLICANT RESPONSES</t>
  </si>
  <si>
    <t xml:space="preserve">SCORER COMMENTS </t>
  </si>
  <si>
    <t>if N, can't apply; if Y, see current organizational chart, biographical backgrounds, and executed term sheets from professional angel investments, as applicable</t>
  </si>
  <si>
    <t>if N, can't apply; if Y, see audited financial statements and subscription docs, as applicable</t>
  </si>
  <si>
    <t>Is the firm in substantial good standing with sister agencies?</t>
  </si>
  <si>
    <t>if N, can't apply; if Y, see results of sister agency check</t>
  </si>
  <si>
    <t>Were the results of a background and legal debarment check satisfactory?</t>
  </si>
  <si>
    <t>if N, can't apply; if Y, see results of background and legal debarment check</t>
  </si>
  <si>
    <t>if N, can't apply; if Y, confer with relevant NJEDA program teams and CRM records</t>
  </si>
  <si>
    <t>Has the firm agreed to publicize participation in the program and authorized the Authority to publicly disclose the name of the firm as a participant in the program?</t>
  </si>
  <si>
    <t>if N, can't apply</t>
  </si>
  <si>
    <t>Is the firm registered to do business in NJ?</t>
  </si>
  <si>
    <t>if N, can't apply; if Y, see NJ business registration and tax clearance documents</t>
  </si>
  <si>
    <t>Has the firm committed to meet New Jersey prevailing wage and affirmative action requirements should management fees be used for expenses that may trigger those requirements?</t>
  </si>
  <si>
    <t>Has the firm certified to the truthfulness of the application?</t>
  </si>
  <si>
    <t>If the applicant responded "no" to any questions in the above section they cannot qualify, otherwise continue the review</t>
  </si>
  <si>
    <t>PART B.</t>
  </si>
  <si>
    <t>REQUIRED DOCUMENT CHECKLIST</t>
  </si>
  <si>
    <t>DOCUMENT CHECKLIST</t>
  </si>
  <si>
    <t>SCORER RESPONSE</t>
  </si>
  <si>
    <t>SCORER COMMENTS</t>
  </si>
  <si>
    <t>Audited financial statement(s) of fund(s) under management</t>
  </si>
  <si>
    <t>Confirm attachment (s)</t>
  </si>
  <si>
    <t xml:space="preserve">Current organizational chart </t>
  </si>
  <si>
    <t xml:space="preserve">Current biographical backgrounds </t>
  </si>
  <si>
    <t>Term sheets from professional angel investments (if applicable)</t>
  </si>
  <si>
    <t xml:space="preserve">NJ Business Registration </t>
  </si>
  <si>
    <t>NJ Tax ID number</t>
  </si>
  <si>
    <t xml:space="preserve">Most recent investor pitch deck for fund that would co-invest alongside the NJIEF </t>
  </si>
  <si>
    <t>Acknowledgement of program marketing requirements</t>
  </si>
  <si>
    <t>Certification of NJ prevailing wage and affirmative action requirements</t>
  </si>
  <si>
    <t>Certification of truthfulness of application responses</t>
  </si>
  <si>
    <t>Limited Partnership Agreement of fund to co-invest alongside the NJIEF (if applicable)</t>
  </si>
  <si>
    <t xml:space="preserve">Historical organizational chart (if applicable) </t>
  </si>
  <si>
    <t>Executed subscription documents from fund that would co-invest alongside the NJIEF (if applicable)</t>
  </si>
  <si>
    <t> </t>
  </si>
  <si>
    <t>Address of NJ office and copy of lease agreement (if applicable)</t>
  </si>
  <si>
    <t>List of NJEDA programs and dates of participation (if applicable)</t>
  </si>
  <si>
    <t>List of prior NJ startup investments, dates of investment, location of company headquarters, and proof of investment (if applicable)</t>
  </si>
  <si>
    <t>Proof of investment policy to invest in NJ or surrounding region (if applicable)</t>
  </si>
  <si>
    <t>Description of investment policy to invest in NJ incentive areas and relevant CEO certification (if applicable)</t>
  </si>
  <si>
    <t>Current and historical investment and internal DE&amp;I policies, including relevant metrics  (if applicable)</t>
  </si>
  <si>
    <t>If no missing documents, keep going....otherwise reach out to applicant, request missing forms</t>
  </si>
  <si>
    <t>SCORING CRITERIA QUESTION</t>
  </si>
  <si>
    <t>#</t>
  </si>
  <si>
    <r>
      <t xml:space="preserve">Does the firm have a clearly articulated </t>
    </r>
    <r>
      <rPr>
        <u/>
        <sz val="11"/>
        <color theme="1"/>
        <rFont val="Calibri"/>
        <family val="2"/>
        <scheme val="minor"/>
      </rPr>
      <t>internal policy</t>
    </r>
    <r>
      <rPr>
        <sz val="11"/>
        <color theme="1"/>
        <rFont val="Calibri"/>
        <family val="2"/>
        <scheme val="minor"/>
      </rPr>
      <t xml:space="preserve"> promoting diversity, equity, and inclusion within the firm/management company, specifying relevant evaluation metrics when applicable? These policies may include metrics on composition of firm ownership, investment committee, and/or investment professionals, or other policies that promote a diverse, equitable, and inclusive working environment.</t>
    </r>
  </si>
  <si>
    <t>if Y, see internal DE&amp;I policy, including relevant metrics</t>
  </si>
  <si>
    <r>
      <t xml:space="preserve">Does the firm have a clearly articulated </t>
    </r>
    <r>
      <rPr>
        <u/>
        <sz val="11"/>
        <color theme="1"/>
        <rFont val="Calibri"/>
        <family val="2"/>
        <scheme val="minor"/>
      </rPr>
      <t>investment policy</t>
    </r>
    <r>
      <rPr>
        <sz val="11"/>
        <color theme="1"/>
        <rFont val="Calibri"/>
        <family val="2"/>
        <scheme val="minor"/>
      </rPr>
      <t xml:space="preserve"> promoting diversity, equity, and inclusion at portfolio companies and specifying relevant evaluation metrics when applicable? These policies may include targeting diversity metrics of  senior management teams, board of directors, and/or board chairs? </t>
    </r>
  </si>
  <si>
    <t>if Y, see investment DE&amp;I policy, including relevant metrics</t>
  </si>
  <si>
    <t>Has the firm's DE&amp;I policy been in place for at least one year?</t>
  </si>
  <si>
    <t>if Y, see question below; if N, skip following question</t>
  </si>
  <si>
    <t>3a</t>
  </si>
  <si>
    <t>3b</t>
  </si>
  <si>
    <t>if Y, see current DE&amp;I policy, including relevant metrics and historical DE&amp; policy, including relevant metrics</t>
  </si>
  <si>
    <t>if Y, see list of NJEDA programs and dates of participation</t>
  </si>
  <si>
    <t xml:space="preserve">if Y, see address of NJ office and copy of lease agreement or tax filings demonstrating residency </t>
  </si>
  <si>
    <t>if Y, see list of prior NJ startup investments, dates of investment, location of company headquarters, and proof of investment</t>
  </si>
  <si>
    <t>if Y, see current organizational chart and biographical backgrounds</t>
  </si>
  <si>
    <t>if Y, see current organizational chart, historical organizational chart and current biographical backgrounds</t>
  </si>
  <si>
    <t xml:space="preserve">if Y, see Limited Partnership Agreement of fund to co-invest alongside the NJIEF </t>
  </si>
  <si>
    <t xml:space="preserve">if Y, see audited financial statement(s) of fund(s) under management and most recent investor pitch deck for fund that would co-invest alongside the NJIEF </t>
  </si>
  <si>
    <t>if Y, see address of NJ office and copy of lease agreement</t>
  </si>
  <si>
    <t xml:space="preserve">Does the firm's senior management team agree to create policy certifying that the firm will dedicate a greater portion of Evergreen funding into businesses located in New Jersey incentive areas? </t>
  </si>
  <si>
    <t xml:space="preserve">if Y, see investment policy to invest in NJ incentive areas and relevant CEO certification </t>
  </si>
  <si>
    <t xml:space="preserve">Minimum Accpetable Score </t>
  </si>
  <si>
    <t>Non-DEI Points</t>
  </si>
  <si>
    <t>Investment Policy</t>
  </si>
  <si>
    <t>Ideal Other Points Required</t>
  </si>
  <si>
    <t>NVP I</t>
  </si>
  <si>
    <t>Internal Policy</t>
  </si>
  <si>
    <t>NVP II</t>
  </si>
  <si>
    <t xml:space="preserve">Progress </t>
  </si>
  <si>
    <t>SOSV</t>
  </si>
  <si>
    <t>Best Efforts</t>
  </si>
  <si>
    <t>Osage</t>
  </si>
  <si>
    <t>TCV II</t>
  </si>
  <si>
    <t>FFVC</t>
  </si>
  <si>
    <t>Existing Policy</t>
  </si>
  <si>
    <t>DEI Points</t>
  </si>
  <si>
    <t>Other Points Required</t>
  </si>
  <si>
    <t>Other Possible Points</t>
  </si>
  <si>
    <t>Minimum Acceptable Score</t>
  </si>
  <si>
    <t>Edison 10</t>
  </si>
  <si>
    <t>Investment Policy, and Best Efforts</t>
  </si>
  <si>
    <t>Internal Policy, and Best Efforts</t>
  </si>
  <si>
    <t>Investment Policy and Progress</t>
  </si>
  <si>
    <t>Internal Policy and Progress</t>
  </si>
  <si>
    <t>Investment &amp; Internal Policy, and Best Efforts</t>
  </si>
  <si>
    <t>Investment &amp; Internal Policy, and Progress</t>
  </si>
  <si>
    <t>New Policy</t>
  </si>
  <si>
    <t>Investment &amp; Internal Policy</t>
  </si>
  <si>
    <r>
      <t xml:space="preserve">Does the firm have a clearly articulated </t>
    </r>
    <r>
      <rPr>
        <u/>
        <sz val="11"/>
        <color theme="1"/>
        <rFont val="Calibri"/>
        <family val="2"/>
        <scheme val="minor"/>
      </rPr>
      <t>internal</t>
    </r>
    <r>
      <rPr>
        <sz val="11"/>
        <color theme="1"/>
        <rFont val="Calibri"/>
        <family val="2"/>
        <scheme val="minor"/>
      </rPr>
      <t xml:space="preserve"> policy promoting diversity, equity, and inclusion within the firm/management company, specifying relevant evaluation metrics when applicable? These policies may include metrics on composition of firm ownership, investment committee, and/or investment professionals, or other policies that promote a diverse, equitable, and inclusive working environment.</t>
    </r>
  </si>
  <si>
    <r>
      <t xml:space="preserve">Does the firm have a clearly articulated </t>
    </r>
    <r>
      <rPr>
        <u/>
        <sz val="11"/>
        <color theme="1"/>
        <rFont val="Calibri"/>
        <family val="2"/>
        <scheme val="minor"/>
      </rPr>
      <t xml:space="preserve">investment </t>
    </r>
    <r>
      <rPr>
        <sz val="11"/>
        <color theme="1"/>
        <rFont val="Calibri"/>
        <family val="2"/>
        <scheme val="minor"/>
      </rPr>
      <t xml:space="preserve">policy promoting diversity, equity, and inclusion at portfolio companies and specifying relevant evaluation metrics when applicable? These policies may include targeting diversity metrics of  senior management teams, board of directors, and/or board chairs? </t>
    </r>
  </si>
  <si>
    <t>Does the firm have a clearly articulated DE&amp;I policy, specifying relevant evaluation metrics that has been in existence for at least one year?</t>
  </si>
  <si>
    <t>if Y, see current DE&amp;I policy, including relevant metrics</t>
  </si>
  <si>
    <t>If not, does the firm have a newly created, clearly articulated DE&amp;I policy, specifying relevant evaluation metrics?</t>
  </si>
  <si>
    <t>Does the firm have a demonstrable history of making best efforts towards towards achieving its DE&amp;I policy goals? (
demonstrable factors of success actionable process.)</t>
  </si>
  <si>
    <t>do we want to get even more granular with it? E.g. investment allocation to underrepresented founders, boards, internal hiring practices, others?</t>
  </si>
  <si>
    <t>Has the firm made at least two investments into high-growth, NJ startups, with less than 250 employees, in targeted industries from funds raised in the past five years?</t>
  </si>
  <si>
    <t xml:space="preserve">Does the firm's senior management team agree to create policy certifying that the firm will dedicate a portion of Evergreen funding into businesses located in New Jersey incentive areas? </t>
  </si>
  <si>
    <t>Does the firm have an office in an incentive area in New Jersey or does a senior investment partner live in an incentive area in New Jersey full-time?</t>
  </si>
  <si>
    <t>Pass</t>
  </si>
  <si>
    <t>Decline</t>
  </si>
  <si>
    <t>Does the firm have a clearly articulated internal DE&amp;I policy, specifying relevant evaluation metrics that has been in existence for at least one year?</t>
  </si>
  <si>
    <t>Does the firm have a clearly articulated investment DE&amp;I policy, specifying relevant evaluation metrics that has been in existence for at least one year?</t>
  </si>
  <si>
    <t>If not, does the firm have a clearly articulated DE&amp;I policy, newly created within the past year, specifying relevant evaluation metrics?</t>
  </si>
  <si>
    <t>Existing DE&amp;I Policy Score</t>
  </si>
  <si>
    <t>Does the firm have a history of achieving its internal DE&amp;I policy metrics? (
demonstrable factors of success actionable process.)</t>
  </si>
  <si>
    <t>Does the firm have a history of achieving its investment DE&amp;I policy metrics? (
demonstrable factors of success actionable process.)</t>
  </si>
  <si>
    <t>Does the firm have a NJ office or does a senior investment partner live in New Jersey full-time?</t>
  </si>
  <si>
    <t>THIS EXHIBIT IS PROVIDED FOR ILLUSTRATIVE PURPOSES ONLY.</t>
  </si>
  <si>
    <t>THIS EXHIBIT SUBMITTED BY THE APPLICANT WILL NOT BE REGARDED AS A COMPONENT OF A FULLY SUBMITTED APPLICATION, NOR WILL IT BE REGARDED BY THE NJEDA WITH CONSIDERATION FOR SCORING.</t>
  </si>
  <si>
    <t>NOTHING IN THIS EXHIBIT SHALL CONSTRUE AN OFFICIAL SCORING BY THE NJEDA. A SCORE WILL ONLY BE OFFERED BY THE NJEDA FOLLOWING RECEIPT OF A FULLY SUBMITTED, COMPLETE APPLICATION.</t>
  </si>
  <si>
    <t>THIS IS AN EXAMPLE TOOL TO HELP POTENTIAL APPLICANTS ASSESS PROGRAM ELIGIBILITY.</t>
  </si>
  <si>
    <r>
      <t xml:space="preserve">COMPLETION OF THIS EXHIBIT IS </t>
    </r>
    <r>
      <rPr>
        <b/>
        <u/>
        <sz val="11"/>
        <color rgb="FFFF0000"/>
        <rFont val="Calibri"/>
        <scheme val="minor"/>
      </rPr>
      <t>NOT</t>
    </r>
    <r>
      <rPr>
        <b/>
        <sz val="11"/>
        <color rgb="FFFF0000"/>
        <rFont val="Calibri"/>
        <scheme val="minor"/>
      </rPr>
      <t xml:space="preserve"> REQUIRED BY AN APPLICANT TO PARTICIPATE AS A QUALIFIED VENTURE FIRM IN THE NJIEF PROGRAM.</t>
    </r>
  </si>
  <si>
    <t>VENTURE FIRM SCORING (EXAMPLE TEMPLATE)</t>
  </si>
  <si>
    <t>Lease Agreement, Co-working Space Agreement, or Equivalent. Tax Filings or Equivalent Form of Proof of Residency (if applicable).</t>
  </si>
  <si>
    <t>Executed Term Sheets, Stock Purchase Agreements, Financial Statements, Presentation Deck, or Other Equivalent Documentation.</t>
  </si>
  <si>
    <t>DE&amp;I Policy (including relevant metrics).</t>
  </si>
  <si>
    <t>DE&amp;I Policy.</t>
  </si>
  <si>
    <t>DE&amp;I Policy (including relevant metrics), Baseline of Performance, and Current Progress.</t>
  </si>
  <si>
    <t>DE&amp;I Policy (including relevant metrics), Baseline of Performance, and Evidence of Best Efforts Towards Achievement.</t>
  </si>
  <si>
    <t>Audited Annual Financial Statements,  Quarterly Financial Statements, Subscription Documents, Certified List of Partner Commitments.</t>
  </si>
  <si>
    <t>Most recent Financial Statements, Presentation Deck, or Other Equivalent Forms of Documentation.</t>
  </si>
  <si>
    <t>Audited Financial Statement(s) of Fund(s) under Management, Presentation Deck, or Other Equivalent Forms of Documentation.</t>
  </si>
  <si>
    <t>Limited Partnership Agreement (LPA), Private Placement Memorandum, LPA Executive Summary, or Other Equivalent Documentation.</t>
  </si>
  <si>
    <t>Regional Investment Policy, Presentation Deck, Private Placement Memorandum, or Other Equivalent Documentation.</t>
  </si>
  <si>
    <t>Presentation Deck, Private Placement Memorandum, Detailed Worked History &amp; Employment References, or Other Equivalent Documentation.</t>
  </si>
  <si>
    <t>Current and Historical Organizational Chart, Presentation Deck, Private Placement Memorandum, Detailed Worked History &amp; Employment References, or Other Equivalent Documentation.</t>
  </si>
  <si>
    <t>Audited Financial Statements, Executed Subscription Documents, SEC Filings, or Other Equivalent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</si>
</sst>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7"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b/>
      <sz val="11"/>
      <color rgb="FF000000"/>
      <name val="Calibri"/>
      <family val="2"/>
    </font>
    <font>
      <b/>
      <sz val="11"/>
      <color rgb="FFFF0000"/>
      <name val="Calibri"/>
      <family val="2"/>
      <scheme val="minor"/>
    </font>
    <font>
      <sz val="11"/>
      <color rgb="FFFF0000"/>
      <name val="Calibri"/>
      <family val="2"/>
      <scheme val="minor"/>
    </font>
    <font>
      <sz val="11"/>
      <color rgb="FF000000"/>
      <name val="Calibri"/>
      <family val="2"/>
    </font>
    <font>
      <i/>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sz val="11"/>
      <name val="Calibri"/>
      <family val="2"/>
      <scheme val="minor"/>
    </font>
    <font>
      <u/>
      <sz val="11"/>
      <color theme="1"/>
      <name val="Calibri"/>
      <family val="2"/>
      <scheme val="minor"/>
    </font>
    <font>
      <b/>
      <sz val="14"/>
      <color theme="1"/>
      <name val="Calibri"/>
      <family val="2"/>
      <scheme val="minor"/>
    </font>
    <font>
      <b/>
      <sz val="11"/>
      <color rgb="FFFF0000"/>
      <name val="Calibri"/>
      <scheme val="minor"/>
    </font>
    <font>
      <b/>
      <u/>
      <sz val="11"/>
      <color rgb="FFFF0000"/>
      <name val="Calibri"/>
      <scheme val="minor"/>
    </font>
  </fonts>
  <fills count="7">
    <fill>
      <patternFill patternType="none"/>
    </fill>
    <fill>
      <patternFill patternType="gray125"/>
    </fill>
    <fill>
      <patternFill patternType="solid">
        <fgColor rgb="FFE2EFDA"/>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39">
    <border>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128">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wrapText="1"/>
    </xf>
    <xf numFmtId="0" fontId="5" fillId="0" borderId="0" xfId="0" applyFont="1"/>
    <xf numFmtId="0" fontId="8" fillId="0" borderId="0" xfId="0" applyFont="1" applyAlignment="1">
      <alignment wrapText="1"/>
    </xf>
    <xf numFmtId="0" fontId="6" fillId="0" borderId="0" xfId="0" applyFont="1" applyAlignment="1">
      <alignment horizontal="left" wrapText="1"/>
    </xf>
    <xf numFmtId="0" fontId="0" fillId="0" borderId="0" xfId="0" applyAlignment="1">
      <alignment wrapText="1"/>
    </xf>
    <xf numFmtId="0" fontId="5" fillId="0" borderId="0" xfId="0" applyFont="1" applyAlignment="1">
      <alignment horizontal="left" wrapText="1"/>
    </xf>
    <xf numFmtId="4" fontId="0" fillId="0" borderId="0" xfId="0" applyNumberFormat="1" applyAlignment="1">
      <alignment wrapText="1"/>
    </xf>
    <xf numFmtId="0" fontId="0" fillId="0" borderId="14" xfId="0" applyBorder="1" applyAlignment="1">
      <alignment wrapText="1"/>
    </xf>
    <xf numFmtId="0" fontId="7"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0" fillId="0" borderId="18"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9" xfId="0" applyBorder="1" applyAlignment="1">
      <alignment wrapText="1"/>
    </xf>
    <xf numFmtId="0" fontId="0" fillId="0" borderId="20" xfId="0" applyBorder="1" applyAlignment="1">
      <alignment horizontal="left" wrapText="1"/>
    </xf>
    <xf numFmtId="0" fontId="0" fillId="0" borderId="21" xfId="0" applyBorder="1" applyAlignment="1">
      <alignment wrapText="1"/>
    </xf>
    <xf numFmtId="0" fontId="0" fillId="0" borderId="3" xfId="0" applyBorder="1" applyAlignment="1">
      <alignment horizontal="left" wrapText="1"/>
    </xf>
    <xf numFmtId="0" fontId="0" fillId="0" borderId="22" xfId="0" applyBorder="1" applyAlignment="1">
      <alignment wrapText="1"/>
    </xf>
    <xf numFmtId="0" fontId="0" fillId="0" borderId="23" xfId="0" applyBorder="1" applyAlignment="1">
      <alignment horizontal="left" wrapText="1"/>
    </xf>
    <xf numFmtId="0" fontId="1" fillId="0" borderId="24" xfId="0" applyFont="1" applyBorder="1"/>
    <xf numFmtId="0" fontId="2" fillId="0" borderId="26" xfId="0" applyFont="1" applyBorder="1"/>
    <xf numFmtId="0" fontId="2" fillId="0" borderId="27" xfId="0" applyFont="1" applyBorder="1"/>
    <xf numFmtId="0" fontId="3" fillId="0" borderId="25" xfId="0" applyFont="1" applyBorder="1" applyAlignment="1">
      <alignment horizontal="left"/>
    </xf>
    <xf numFmtId="0" fontId="3" fillId="0" borderId="7" xfId="0" applyFont="1" applyBorder="1" applyAlignment="1">
      <alignment horizontal="left"/>
    </xf>
    <xf numFmtId="14" fontId="3" fillId="0" borderId="7" xfId="0" applyNumberFormat="1" applyFont="1" applyBorder="1" applyAlignment="1">
      <alignment horizontal="left"/>
    </xf>
    <xf numFmtId="0" fontId="3" fillId="0" borderId="2" xfId="0" applyFont="1" applyBorder="1" applyAlignment="1">
      <alignment horizontal="left"/>
    </xf>
    <xf numFmtId="165" fontId="0" fillId="0" borderId="3" xfId="0" applyNumberFormat="1" applyBorder="1" applyAlignment="1">
      <alignment horizontal="center" wrapText="1"/>
    </xf>
    <xf numFmtId="0" fontId="0" fillId="0" borderId="3" xfId="0" applyBorder="1" applyAlignment="1">
      <alignment horizontal="center"/>
    </xf>
    <xf numFmtId="0" fontId="0" fillId="0" borderId="30" xfId="0" applyBorder="1" applyAlignment="1">
      <alignment horizontal="left" wrapText="1"/>
    </xf>
    <xf numFmtId="0" fontId="0" fillId="0" borderId="21" xfId="0" applyBorder="1"/>
    <xf numFmtId="0" fontId="12" fillId="0" borderId="21" xfId="0" applyFont="1" applyBorder="1" applyAlignment="1">
      <alignment wrapText="1"/>
    </xf>
    <xf numFmtId="0" fontId="11" fillId="0" borderId="21" xfId="0" applyFont="1" applyBorder="1" applyAlignment="1">
      <alignment wrapText="1"/>
    </xf>
    <xf numFmtId="0" fontId="11" fillId="0" borderId="22" xfId="0" applyFont="1" applyBorder="1" applyAlignment="1">
      <alignment wrapText="1"/>
    </xf>
    <xf numFmtId="0" fontId="0" fillId="0" borderId="23" xfId="0" applyBorder="1" applyAlignment="1">
      <alignment horizontal="center"/>
    </xf>
    <xf numFmtId="165" fontId="0" fillId="0" borderId="23" xfId="0" applyNumberFormat="1" applyBorder="1" applyAlignment="1">
      <alignment horizontal="center" wrapText="1"/>
    </xf>
    <xf numFmtId="0" fontId="0" fillId="0" borderId="31" xfId="0" applyBorder="1" applyAlignment="1">
      <alignment horizontal="left" wrapText="1"/>
    </xf>
    <xf numFmtId="0" fontId="0" fillId="0" borderId="3" xfId="0" applyBorder="1" applyAlignment="1">
      <alignment horizontal="center" wrapText="1"/>
    </xf>
    <xf numFmtId="0" fontId="7" fillId="0" borderId="3" xfId="0" applyFont="1" applyBorder="1" applyAlignment="1">
      <alignment wrapText="1"/>
    </xf>
    <xf numFmtId="0" fontId="7" fillId="3" borderId="3" xfId="0" applyFont="1" applyFill="1" applyBorder="1" applyAlignment="1">
      <alignment wrapText="1"/>
    </xf>
    <xf numFmtId="0" fontId="7" fillId="0" borderId="4" xfId="0" applyFont="1" applyBorder="1" applyAlignment="1">
      <alignment wrapText="1"/>
    </xf>
    <xf numFmtId="0" fontId="0" fillId="0" borderId="1" xfId="0" applyBorder="1" applyAlignment="1">
      <alignment horizontal="center" wrapText="1"/>
    </xf>
    <xf numFmtId="0" fontId="4" fillId="0" borderId="0" xfId="0" applyFont="1" applyAlignment="1">
      <alignment wrapText="1"/>
    </xf>
    <xf numFmtId="0" fontId="7" fillId="0" borderId="4" xfId="0" applyFont="1" applyBorder="1" applyAlignment="1">
      <alignment horizontal="center" wrapText="1"/>
    </xf>
    <xf numFmtId="0" fontId="7" fillId="0" borderId="3" xfId="0" applyFont="1" applyBorder="1" applyAlignment="1">
      <alignment horizontal="center" wrapText="1"/>
    </xf>
    <xf numFmtId="0" fontId="1" fillId="4" borderId="5" xfId="0" applyFont="1" applyFill="1" applyBorder="1"/>
    <xf numFmtId="165" fontId="1" fillId="4" borderId="6" xfId="0" applyNumberFormat="1" applyFont="1" applyFill="1" applyBorder="1" applyAlignment="1">
      <alignment horizontal="center" wrapText="1"/>
    </xf>
    <xf numFmtId="164" fontId="1" fillId="4" borderId="6" xfId="0" applyNumberFormat="1" applyFont="1" applyFill="1" applyBorder="1" applyAlignment="1">
      <alignment horizontal="center"/>
    </xf>
    <xf numFmtId="0" fontId="0" fillId="3" borderId="3" xfId="0" applyFill="1" applyBorder="1" applyAlignment="1">
      <alignment horizontal="left" wrapText="1"/>
    </xf>
    <xf numFmtId="0" fontId="0" fillId="3" borderId="16" xfId="0" applyFill="1" applyBorder="1" applyAlignment="1">
      <alignment horizontal="left"/>
    </xf>
    <xf numFmtId="165" fontId="0" fillId="0" borderId="0" xfId="0" applyNumberFormat="1"/>
    <xf numFmtId="166" fontId="0" fillId="0" borderId="0" xfId="0" applyNumberFormat="1"/>
    <xf numFmtId="0" fontId="0" fillId="0" borderId="28" xfId="0" applyBorder="1" applyAlignment="1">
      <alignment wrapText="1"/>
    </xf>
    <xf numFmtId="0" fontId="0" fillId="0" borderId="4" xfId="0" applyBorder="1" applyAlignment="1">
      <alignment horizontal="center"/>
    </xf>
    <xf numFmtId="165" fontId="0" fillId="0" borderId="4" xfId="0" applyNumberFormat="1" applyBorder="1" applyAlignment="1">
      <alignment horizontal="center" wrapText="1"/>
    </xf>
    <xf numFmtId="0" fontId="0" fillId="0" borderId="4" xfId="0" applyBorder="1" applyAlignment="1">
      <alignment horizontal="left" wrapText="1"/>
    </xf>
    <xf numFmtId="0" fontId="0" fillId="0" borderId="29" xfId="0" applyBorder="1" applyAlignment="1">
      <alignment horizontal="left" wrapText="1"/>
    </xf>
    <xf numFmtId="0" fontId="1" fillId="0" borderId="28" xfId="0" applyFont="1" applyBorder="1" applyAlignment="1">
      <alignment wrapText="1"/>
    </xf>
    <xf numFmtId="165" fontId="1" fillId="0" borderId="4" xfId="0" applyNumberFormat="1" applyFont="1" applyBorder="1" applyAlignment="1">
      <alignment horizontal="center" wrapText="1"/>
    </xf>
    <xf numFmtId="0" fontId="1" fillId="0" borderId="3" xfId="0" applyFont="1" applyBorder="1" applyAlignment="1">
      <alignment horizontal="center"/>
    </xf>
    <xf numFmtId="165" fontId="1" fillId="0" borderId="3" xfId="0" applyNumberFormat="1" applyFont="1" applyBorder="1" applyAlignment="1">
      <alignment horizontal="center" wrapText="1"/>
    </xf>
    <xf numFmtId="0" fontId="1" fillId="0" borderId="4" xfId="0" applyFont="1" applyBorder="1" applyAlignment="1">
      <alignment horizontal="center"/>
    </xf>
    <xf numFmtId="0" fontId="1" fillId="0" borderId="23" xfId="0" applyFont="1" applyBorder="1" applyAlignment="1">
      <alignment horizontal="center"/>
    </xf>
    <xf numFmtId="165" fontId="1" fillId="0" borderId="23" xfId="0" applyNumberFormat="1" applyFont="1" applyBorder="1" applyAlignment="1">
      <alignment horizontal="center" wrapText="1"/>
    </xf>
    <xf numFmtId="0" fontId="1" fillId="4" borderId="0" xfId="0" applyFont="1" applyFill="1"/>
    <xf numFmtId="0" fontId="8" fillId="0" borderId="28" xfId="0" applyFont="1" applyBorder="1" applyAlignment="1">
      <alignment wrapText="1"/>
    </xf>
    <xf numFmtId="0" fontId="0" fillId="0" borderId="32" xfId="0" applyBorder="1" applyAlignment="1">
      <alignment horizontal="left" wrapText="1"/>
    </xf>
    <xf numFmtId="0" fontId="0" fillId="0" borderId="33" xfId="0" applyBorder="1" applyAlignment="1">
      <alignment horizontal="left" wrapText="1"/>
    </xf>
    <xf numFmtId="0" fontId="0" fillId="3" borderId="33" xfId="0" applyFill="1" applyBorder="1" applyAlignment="1">
      <alignment horizontal="left" wrapText="1"/>
    </xf>
    <xf numFmtId="0" fontId="0" fillId="0" borderId="34" xfId="0" applyBorder="1" applyAlignment="1">
      <alignment horizontal="left" wrapText="1"/>
    </xf>
    <xf numFmtId="165" fontId="1" fillId="4" borderId="0" xfId="0" applyNumberFormat="1" applyFont="1" applyFill="1" applyAlignment="1">
      <alignment horizontal="center" wrapText="1"/>
    </xf>
    <xf numFmtId="164" fontId="1" fillId="4" borderId="0" xfId="0" applyNumberFormat="1" applyFont="1" applyFill="1" applyAlignment="1">
      <alignment horizontal="center"/>
    </xf>
    <xf numFmtId="0" fontId="0" fillId="0" borderId="35" xfId="0" applyBorder="1"/>
    <xf numFmtId="0" fontId="0" fillId="0" borderId="36" xfId="0" applyBorder="1"/>
    <xf numFmtId="0" fontId="1" fillId="0" borderId="36" xfId="0" applyFont="1" applyBorder="1"/>
    <xf numFmtId="0" fontId="0" fillId="0" borderId="37" xfId="0" applyBorder="1"/>
    <xf numFmtId="0" fontId="0" fillId="5" borderId="0" xfId="0" applyFill="1"/>
    <xf numFmtId="0" fontId="3" fillId="5" borderId="0" xfId="0" applyFont="1" applyFill="1"/>
    <xf numFmtId="0" fontId="1" fillId="5" borderId="36" xfId="0" applyFont="1" applyFill="1" applyBorder="1"/>
    <xf numFmtId="165" fontId="0" fillId="5" borderId="0" xfId="0" applyNumberFormat="1" applyFill="1"/>
    <xf numFmtId="0" fontId="0" fillId="0" borderId="8" xfId="0" applyBorder="1"/>
    <xf numFmtId="0" fontId="0" fillId="0" borderId="10" xfId="0" applyBorder="1"/>
    <xf numFmtId="0" fontId="0" fillId="0" borderId="14" xfId="0" applyBorder="1"/>
    <xf numFmtId="0" fontId="0" fillId="0" borderId="15" xfId="0" applyBorder="1"/>
    <xf numFmtId="0" fontId="0" fillId="0" borderId="11" xfId="0" applyBorder="1"/>
    <xf numFmtId="0" fontId="0" fillId="0" borderId="13" xfId="0" applyBorder="1"/>
    <xf numFmtId="0" fontId="0" fillId="6" borderId="36" xfId="0" applyFill="1" applyBorder="1"/>
    <xf numFmtId="0" fontId="1" fillId="6" borderId="36" xfId="0" applyFont="1" applyFill="1" applyBorder="1"/>
    <xf numFmtId="0" fontId="0" fillId="0" borderId="0" xfId="0" applyAlignment="1">
      <alignment horizontal="right"/>
    </xf>
    <xf numFmtId="0" fontId="1" fillId="4" borderId="38" xfId="0" applyFont="1" applyFill="1" applyBorder="1"/>
    <xf numFmtId="0" fontId="14" fillId="0" borderId="0" xfId="0" applyFont="1"/>
    <xf numFmtId="0" fontId="6" fillId="0" borderId="0" xfId="0" applyFont="1"/>
    <xf numFmtId="0" fontId="0" fillId="0" borderId="3" xfId="0" applyBorder="1" applyAlignment="1">
      <alignment wrapText="1"/>
    </xf>
    <xf numFmtId="0" fontId="4" fillId="2" borderId="3" xfId="0" applyFont="1" applyFill="1" applyBorder="1" applyAlignment="1">
      <alignment wrapText="1"/>
    </xf>
    <xf numFmtId="0" fontId="4" fillId="2" borderId="3" xfId="0" applyFont="1" applyFill="1" applyBorder="1" applyAlignment="1">
      <alignment horizontal="center" wrapText="1"/>
    </xf>
    <xf numFmtId="0" fontId="12" fillId="0" borderId="3" xfId="0" applyFont="1" applyBorder="1" applyAlignment="1">
      <alignment wrapText="1"/>
    </xf>
    <xf numFmtId="0" fontId="11" fillId="0" borderId="3" xfId="0" applyFont="1" applyBorder="1" applyAlignment="1">
      <alignment wrapText="1"/>
    </xf>
    <xf numFmtId="0" fontId="4" fillId="2" borderId="9" xfId="0" applyFont="1" applyFill="1" applyBorder="1" applyAlignment="1">
      <alignment horizontal="left" wrapText="1"/>
    </xf>
    <xf numFmtId="0" fontId="4" fillId="2" borderId="12" xfId="0" applyFont="1" applyFill="1" applyBorder="1" applyAlignment="1">
      <alignment horizontal="left" wrapText="1"/>
    </xf>
    <xf numFmtId="0" fontId="4" fillId="2" borderId="9" xfId="0" applyFont="1" applyFill="1" applyBorder="1" applyAlignment="1">
      <alignment horizontal="center" wrapText="1"/>
    </xf>
    <xf numFmtId="0" fontId="4" fillId="2" borderId="12" xfId="0" applyFont="1" applyFill="1" applyBorder="1" applyAlignment="1">
      <alignment horizontal="center" wrapText="1"/>
    </xf>
    <xf numFmtId="0" fontId="8" fillId="5" borderId="3" xfId="0" applyFont="1" applyFill="1" applyBorder="1" applyAlignment="1">
      <alignment wrapText="1"/>
    </xf>
    <xf numFmtId="0" fontId="8" fillId="5" borderId="3" xfId="0" applyFont="1" applyFill="1" applyBorder="1" applyAlignment="1">
      <alignment horizontal="center"/>
    </xf>
    <xf numFmtId="165" fontId="8" fillId="5" borderId="3" xfId="0" applyNumberFormat="1" applyFont="1" applyFill="1" applyBorder="1" applyAlignment="1">
      <alignment horizontal="center"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4" fillId="2" borderId="8" xfId="0" applyFont="1" applyFill="1" applyBorder="1" applyAlignment="1">
      <alignment wrapText="1"/>
    </xf>
    <xf numFmtId="0" fontId="4" fillId="2" borderId="11" xfId="0" applyFont="1" applyFill="1" applyBorder="1" applyAlignment="1">
      <alignment wrapText="1"/>
    </xf>
    <xf numFmtId="0" fontId="4" fillId="2" borderId="9" xfId="0" applyFont="1" applyFill="1" applyBorder="1" applyAlignment="1">
      <alignment horizontal="center" wrapText="1"/>
    </xf>
    <xf numFmtId="0" fontId="4" fillId="2" borderId="12" xfId="0" applyFont="1" applyFill="1" applyBorder="1" applyAlignment="1">
      <alignment horizontal="center" wrapText="1"/>
    </xf>
    <xf numFmtId="0" fontId="4" fillId="2" borderId="10" xfId="0" applyFont="1" applyFill="1" applyBorder="1" applyAlignment="1">
      <alignment horizontal="center" wrapText="1"/>
    </xf>
    <xf numFmtId="0" fontId="4" fillId="2" borderId="13" xfId="0" applyFont="1" applyFill="1" applyBorder="1" applyAlignment="1">
      <alignment horizontal="center" wrapText="1"/>
    </xf>
    <xf numFmtId="0" fontId="4" fillId="2" borderId="9" xfId="0" applyFont="1" applyFill="1" applyBorder="1" applyAlignment="1">
      <alignment horizontal="left" wrapText="1"/>
    </xf>
    <xf numFmtId="0" fontId="4" fillId="2" borderId="12" xfId="0" applyFont="1" applyFill="1" applyBorder="1" applyAlignment="1">
      <alignment horizontal="left" wrapText="1"/>
    </xf>
    <xf numFmtId="0" fontId="4" fillId="2" borderId="10" xfId="0" applyFont="1" applyFill="1" applyBorder="1" applyAlignment="1">
      <alignment horizontal="left" wrapText="1"/>
    </xf>
    <xf numFmtId="0" fontId="4" fillId="2" borderId="13" xfId="0" applyFont="1" applyFill="1" applyBorder="1" applyAlignment="1">
      <alignment horizontal="left" wrapText="1"/>
    </xf>
  </cellXfs>
  <cellStyles count="1">
    <cellStyle name="Normal" xfId="0" builtinId="0"/>
  </cellStyles>
  <dxfs count="8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DB32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11</xdr:row>
      <xdr:rowOff>0</xdr:rowOff>
    </xdr:from>
    <xdr:to>
      <xdr:col>4</xdr:col>
      <xdr:colOff>304800</xdr:colOff>
      <xdr:row>11</xdr:row>
      <xdr:rowOff>304800</xdr:rowOff>
    </xdr:to>
    <xdr:sp macro="" textlink="">
      <xdr:nvSpPr>
        <xdr:cNvPr id="91192" name="AutoShape 56">
          <a:extLst>
            <a:ext uri="{FF2B5EF4-FFF2-40B4-BE49-F238E27FC236}">
              <a16:creationId xmlns:a16="http://schemas.microsoft.com/office/drawing/2014/main" id="{49488F9B-2B61-496B-A026-C4B309C898AB}"/>
            </a:ext>
          </a:extLst>
        </xdr:cNvPr>
        <xdr:cNvSpPr>
          <a:spLocks noChangeAspect="1" noChangeArrowheads="1"/>
        </xdr:cNvSpPr>
      </xdr:nvSpPr>
      <xdr:spPr bwMode="auto">
        <a:xfrm>
          <a:off x="65817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304800</xdr:colOff>
      <xdr:row>6</xdr:row>
      <xdr:rowOff>66675</xdr:rowOff>
    </xdr:to>
    <xdr:sp macro="" textlink="">
      <xdr:nvSpPr>
        <xdr:cNvPr id="91193" name="AutoShape 57">
          <a:extLst>
            <a:ext uri="{FF2B5EF4-FFF2-40B4-BE49-F238E27FC236}">
              <a16:creationId xmlns:a16="http://schemas.microsoft.com/office/drawing/2014/main" id="{281ACECE-0230-4D5A-955D-0A68664F8EC8}"/>
            </a:ext>
          </a:extLst>
        </xdr:cNvPr>
        <xdr:cNvSpPr>
          <a:spLocks noChangeAspect="1" noChangeArrowheads="1"/>
        </xdr:cNvSpPr>
      </xdr:nvSpPr>
      <xdr:spPr bwMode="auto">
        <a:xfrm>
          <a:off x="6581775"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9524</xdr:colOff>
      <xdr:row>12</xdr:row>
      <xdr:rowOff>95250</xdr:rowOff>
    </xdr:from>
    <xdr:to>
      <xdr:col>5</xdr:col>
      <xdr:colOff>9524</xdr:colOff>
      <xdr:row>20</xdr:row>
      <xdr:rowOff>9525</xdr:rowOff>
    </xdr:to>
    <xdr:sp macro="" textlink="">
      <xdr:nvSpPr>
        <xdr:cNvPr id="2" name="TextBox 1">
          <a:extLst>
            <a:ext uri="{FF2B5EF4-FFF2-40B4-BE49-F238E27FC236}">
              <a16:creationId xmlns:a16="http://schemas.microsoft.com/office/drawing/2014/main" id="{80E023AB-573A-44C1-B214-A8CEF42F3791}"/>
            </a:ext>
          </a:extLst>
        </xdr:cNvPr>
        <xdr:cNvSpPr txBox="1"/>
      </xdr:nvSpPr>
      <xdr:spPr>
        <a:xfrm>
          <a:off x="333374" y="2143125"/>
          <a:ext cx="9953625" cy="1495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In addition to program minimum requirements, venture firms must also meet the NJIEF’s minimum acceptable score on its weighted criteria scoring model to be certified as a qualified venture firm. Section 28 of the NJIEF statute, P.L. 2020, c. 156 (amended by P.L. 2021, c. 160) outlines the required categories to be included (further clarified in N.J.A.C. 19:31-25.7 of the Program’s regulations). </a:t>
          </a:r>
        </a:p>
        <a:p>
          <a:endParaRPr lang="en-US"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Venture firm applicants with diversity, equity, and inclusion policies that have been in place for at least one year must receive a score of at least 24 out of a possible 37 points on the Program’s weighted criteria scoring model to be certified as a qualified venture firm. Firms with a newly created diversity, equity, and inclusion policy, including firms that may be creating a policy in conjunction with their Program application, must receive a score of at least 17 points out of a possible 30 points.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353F-FDB4-4FA5-963E-776687960B6A}">
  <dimension ref="A1:I52"/>
  <sheetViews>
    <sheetView tabSelected="1" topLeftCell="A5" zoomScaleNormal="100" workbookViewId="0">
      <selection activeCell="B6" sqref="B6"/>
    </sheetView>
  </sheetViews>
  <sheetFormatPr defaultRowHeight="15" outlineLevelRow="1" x14ac:dyDescent="0.25"/>
  <cols>
    <col min="1" max="1" width="4.85546875" customWidth="1"/>
    <col min="2" max="2" width="69.5703125" customWidth="1"/>
    <col min="3" max="3" width="14.5703125" customWidth="1"/>
    <col min="4" max="4" width="11.85546875" customWidth="1"/>
    <col min="5" max="5" width="53.28515625" customWidth="1"/>
  </cols>
  <sheetData>
    <row r="1" spans="2:5" hidden="1" outlineLevel="1" x14ac:dyDescent="0.25">
      <c r="B1" t="s">
        <v>6</v>
      </c>
    </row>
    <row r="2" spans="2:5" hidden="1" outlineLevel="1" x14ac:dyDescent="0.25">
      <c r="B2" t="s">
        <v>0</v>
      </c>
    </row>
    <row r="3" spans="2:5" hidden="1" outlineLevel="1" x14ac:dyDescent="0.25">
      <c r="B3" t="s">
        <v>1</v>
      </c>
    </row>
    <row r="4" spans="2:5" hidden="1" outlineLevel="1" x14ac:dyDescent="0.25">
      <c r="B4" t="s">
        <v>12</v>
      </c>
    </row>
    <row r="5" spans="2:5" collapsed="1" x14ac:dyDescent="0.25"/>
    <row r="6" spans="2:5" ht="18.75" x14ac:dyDescent="0.3">
      <c r="B6" s="95" t="s">
        <v>169</v>
      </c>
    </row>
    <row r="7" spans="2:5" ht="15.75" thickBot="1" x14ac:dyDescent="0.3">
      <c r="B7" s="2"/>
      <c r="C7" s="3"/>
      <c r="D7" s="3"/>
      <c r="E7" s="5"/>
    </row>
    <row r="8" spans="2:5" x14ac:dyDescent="0.25">
      <c r="B8" s="109" t="s">
        <v>164</v>
      </c>
      <c r="C8" s="110"/>
      <c r="D8" s="110"/>
      <c r="E8" s="111"/>
    </row>
    <row r="9" spans="2:5" x14ac:dyDescent="0.25">
      <c r="B9" s="112" t="s">
        <v>167</v>
      </c>
      <c r="C9" s="113"/>
      <c r="D9" s="113"/>
      <c r="E9" s="114"/>
    </row>
    <row r="10" spans="2:5" x14ac:dyDescent="0.25">
      <c r="B10" s="112" t="s">
        <v>168</v>
      </c>
      <c r="C10" s="113"/>
      <c r="D10" s="113"/>
      <c r="E10" s="114"/>
    </row>
    <row r="11" spans="2:5" ht="32.25" customHeight="1" x14ac:dyDescent="0.25">
      <c r="B11" s="112" t="s">
        <v>165</v>
      </c>
      <c r="C11" s="113"/>
      <c r="D11" s="113"/>
      <c r="E11" s="114"/>
    </row>
    <row r="12" spans="2:5" ht="34.5" customHeight="1" thickBot="1" x14ac:dyDescent="0.3">
      <c r="B12" s="115" t="s">
        <v>166</v>
      </c>
      <c r="C12" s="116"/>
      <c r="D12" s="116"/>
      <c r="E12" s="117"/>
    </row>
    <row r="13" spans="2:5" x14ac:dyDescent="0.25">
      <c r="B13" s="2"/>
      <c r="C13" s="3"/>
      <c r="D13" s="3"/>
      <c r="E13" s="5"/>
    </row>
    <row r="14" spans="2:5" x14ac:dyDescent="0.25">
      <c r="B14" s="2"/>
      <c r="C14" s="3"/>
      <c r="D14" s="3"/>
      <c r="E14" s="5"/>
    </row>
    <row r="15" spans="2:5" ht="15" customHeight="1" x14ac:dyDescent="0.25">
      <c r="B15" s="2"/>
      <c r="C15" s="3"/>
      <c r="D15" s="3"/>
      <c r="E15" s="5"/>
    </row>
    <row r="16" spans="2:5" ht="15" customHeight="1" x14ac:dyDescent="0.25">
      <c r="B16" s="2"/>
      <c r="C16" s="3"/>
      <c r="D16" s="3"/>
      <c r="E16" s="5"/>
    </row>
    <row r="17" spans="1:9" ht="15" customHeight="1" x14ac:dyDescent="0.25">
      <c r="B17" s="3"/>
      <c r="C17" s="3"/>
      <c r="D17" s="3"/>
      <c r="E17" s="5"/>
    </row>
    <row r="18" spans="1:9" ht="15" customHeight="1" x14ac:dyDescent="0.25">
      <c r="B18" s="2"/>
      <c r="C18" s="3"/>
      <c r="D18" s="3"/>
      <c r="E18" s="5"/>
    </row>
    <row r="19" spans="1:9" ht="15.75" customHeight="1" x14ac:dyDescent="0.25">
      <c r="B19" s="2"/>
      <c r="C19" s="3"/>
      <c r="D19" s="3"/>
      <c r="E19" s="5"/>
    </row>
    <row r="20" spans="1:9" ht="18.75" x14ac:dyDescent="0.3">
      <c r="B20" s="95"/>
      <c r="C20" s="2"/>
      <c r="D20" s="2"/>
      <c r="E20" s="5"/>
    </row>
    <row r="21" spans="1:9" x14ac:dyDescent="0.25">
      <c r="B21" s="2"/>
      <c r="C21" s="2"/>
      <c r="D21" s="2"/>
    </row>
    <row r="22" spans="1:9" ht="30" x14ac:dyDescent="0.25">
      <c r="A22" s="93"/>
      <c r="B22" s="98"/>
      <c r="C22" s="99" t="s">
        <v>14</v>
      </c>
      <c r="D22" s="99" t="s">
        <v>15</v>
      </c>
      <c r="E22" s="99" t="s">
        <v>16</v>
      </c>
    </row>
    <row r="23" spans="1:9" ht="71.25" customHeight="1" x14ac:dyDescent="0.25">
      <c r="A23" s="93"/>
      <c r="B23" s="97" t="s">
        <v>17</v>
      </c>
      <c r="C23" s="33" t="s">
        <v>0</v>
      </c>
      <c r="D23" s="32">
        <f>IF(C23="Yes",8.5,0)</f>
        <v>8.5</v>
      </c>
      <c r="E23" s="97" t="s">
        <v>172</v>
      </c>
    </row>
    <row r="24" spans="1:9" ht="63" customHeight="1" x14ac:dyDescent="0.25">
      <c r="A24" s="93"/>
      <c r="B24" s="97" t="s">
        <v>18</v>
      </c>
      <c r="C24" s="33" t="s">
        <v>0</v>
      </c>
      <c r="D24" s="32">
        <f>IF(C24="Yes",5,0)</f>
        <v>5</v>
      </c>
      <c r="E24" s="97" t="s">
        <v>172</v>
      </c>
    </row>
    <row r="25" spans="1:9" ht="57.75" customHeight="1" x14ac:dyDescent="0.25">
      <c r="A25" s="93"/>
      <c r="B25" s="106" t="s">
        <v>19</v>
      </c>
      <c r="C25" s="107" t="s">
        <v>0</v>
      </c>
      <c r="D25" s="108" t="s">
        <v>12</v>
      </c>
      <c r="E25" s="106" t="s">
        <v>173</v>
      </c>
    </row>
    <row r="26" spans="1:9" ht="51.75" customHeight="1" x14ac:dyDescent="0.25">
      <c r="A26" s="93"/>
      <c r="B26" s="100" t="s">
        <v>20</v>
      </c>
      <c r="C26" s="33" t="s">
        <v>0</v>
      </c>
      <c r="D26" s="32">
        <f>IF(AND(C26="Yes",C25="Yes"),7,0)</f>
        <v>7</v>
      </c>
      <c r="E26" s="97" t="s">
        <v>174</v>
      </c>
    </row>
    <row r="27" spans="1:9" ht="45" x14ac:dyDescent="0.25">
      <c r="A27" s="93"/>
      <c r="B27" s="100" t="s">
        <v>21</v>
      </c>
      <c r="C27" s="33" t="s">
        <v>0</v>
      </c>
      <c r="D27" s="32">
        <f>IF(AND(C25="Yes",C26="No",C27="Yes"),5,0)</f>
        <v>0</v>
      </c>
      <c r="E27" s="97" t="s">
        <v>175</v>
      </c>
      <c r="I27" s="96"/>
    </row>
    <row r="28" spans="1:9" ht="45" customHeight="1" x14ac:dyDescent="0.25">
      <c r="A28" s="93"/>
      <c r="B28" s="97" t="s">
        <v>22</v>
      </c>
      <c r="C28" s="33" t="s">
        <v>0</v>
      </c>
      <c r="D28" s="32">
        <f>IF(C28="Yes",0.5,0)</f>
        <v>0.5</v>
      </c>
      <c r="E28" s="97" t="s">
        <v>12</v>
      </c>
    </row>
    <row r="29" spans="1:9" ht="45" customHeight="1" x14ac:dyDescent="0.25">
      <c r="A29" s="93"/>
      <c r="B29" s="97" t="s">
        <v>23</v>
      </c>
      <c r="C29" s="33" t="s">
        <v>0</v>
      </c>
      <c r="D29" s="32">
        <f>IF(C29="Yes",0.5,0)</f>
        <v>0.5</v>
      </c>
      <c r="E29" s="97" t="s">
        <v>12</v>
      </c>
    </row>
    <row r="30" spans="1:9" ht="63" customHeight="1" x14ac:dyDescent="0.25">
      <c r="A30" s="93"/>
      <c r="B30" s="97" t="s">
        <v>24</v>
      </c>
      <c r="C30" s="33" t="s">
        <v>0</v>
      </c>
      <c r="D30" s="32">
        <f>IF(C30="Yes",0.5,0)</f>
        <v>0.5</v>
      </c>
      <c r="E30" s="97" t="s">
        <v>170</v>
      </c>
      <c r="I30" s="96"/>
    </row>
    <row r="31" spans="1:9" ht="63" customHeight="1" x14ac:dyDescent="0.25">
      <c r="A31" s="93"/>
      <c r="B31" s="101" t="s">
        <v>25</v>
      </c>
      <c r="C31" s="33" t="s">
        <v>0</v>
      </c>
      <c r="D31" s="32">
        <f>IF(C31="Yes",0.5,0)</f>
        <v>0.5</v>
      </c>
      <c r="E31" s="97" t="s">
        <v>170</v>
      </c>
      <c r="I31" s="96"/>
    </row>
    <row r="32" spans="1:9" ht="51" customHeight="1" x14ac:dyDescent="0.25">
      <c r="A32" s="93"/>
      <c r="B32" s="97" t="s">
        <v>26</v>
      </c>
      <c r="C32" s="33" t="s">
        <v>0</v>
      </c>
      <c r="D32" s="32">
        <f>IF(C32="Yes",0.5,0)</f>
        <v>0.5</v>
      </c>
      <c r="E32" s="97" t="s">
        <v>171</v>
      </c>
    </row>
    <row r="33" spans="1:5" ht="66.75" customHeight="1" x14ac:dyDescent="0.25">
      <c r="A33" s="93"/>
      <c r="B33" s="97" t="s">
        <v>27</v>
      </c>
      <c r="C33" s="33" t="s">
        <v>0</v>
      </c>
      <c r="D33" s="32">
        <f t="shared" ref="D33:D45" si="0">IF(C33="Yes",1,0)</f>
        <v>1</v>
      </c>
      <c r="E33" s="97" t="s">
        <v>181</v>
      </c>
    </row>
    <row r="34" spans="1:5" ht="57" customHeight="1" x14ac:dyDescent="0.25">
      <c r="A34" s="93"/>
      <c r="B34" s="97" t="s">
        <v>28</v>
      </c>
      <c r="C34" s="33" t="s">
        <v>0</v>
      </c>
      <c r="D34" s="32">
        <f t="shared" si="0"/>
        <v>1</v>
      </c>
      <c r="E34" s="97" t="s">
        <v>181</v>
      </c>
    </row>
    <row r="35" spans="1:5" ht="60" x14ac:dyDescent="0.25">
      <c r="A35" s="93"/>
      <c r="B35" s="97" t="s">
        <v>29</v>
      </c>
      <c r="C35" s="33" t="s">
        <v>0</v>
      </c>
      <c r="D35" s="32">
        <f t="shared" si="0"/>
        <v>1</v>
      </c>
      <c r="E35" s="97" t="s">
        <v>182</v>
      </c>
    </row>
    <row r="36" spans="1:5" ht="60" x14ac:dyDescent="0.25">
      <c r="A36" s="93"/>
      <c r="B36" s="97" t="s">
        <v>30</v>
      </c>
      <c r="C36" s="33" t="s">
        <v>0</v>
      </c>
      <c r="D36" s="32">
        <f t="shared" si="0"/>
        <v>1</v>
      </c>
      <c r="E36" s="97" t="s">
        <v>182</v>
      </c>
    </row>
    <row r="37" spans="1:5" ht="45" customHeight="1" x14ac:dyDescent="0.25">
      <c r="A37" s="93"/>
      <c r="B37" s="97" t="s">
        <v>31</v>
      </c>
      <c r="C37" s="33" t="s">
        <v>0</v>
      </c>
      <c r="D37" s="32">
        <f t="shared" si="0"/>
        <v>1</v>
      </c>
      <c r="E37" s="22" t="s">
        <v>176</v>
      </c>
    </row>
    <row r="38" spans="1:5" ht="45" customHeight="1" x14ac:dyDescent="0.25">
      <c r="A38" s="93"/>
      <c r="B38" s="100" t="s">
        <v>32</v>
      </c>
      <c r="C38" s="33" t="s">
        <v>0</v>
      </c>
      <c r="D38" s="32">
        <f t="shared" si="0"/>
        <v>1</v>
      </c>
      <c r="E38" s="22" t="s">
        <v>176</v>
      </c>
    </row>
    <row r="39" spans="1:5" ht="45" customHeight="1" x14ac:dyDescent="0.25">
      <c r="A39" s="93"/>
      <c r="B39" s="97" t="s">
        <v>33</v>
      </c>
      <c r="C39" s="33" t="s">
        <v>0</v>
      </c>
      <c r="D39" s="32">
        <f>IF(C39="Yes",1,0)</f>
        <v>1</v>
      </c>
      <c r="E39" s="97" t="s">
        <v>177</v>
      </c>
    </row>
    <row r="40" spans="1:5" ht="45" customHeight="1" x14ac:dyDescent="0.25">
      <c r="A40" s="93"/>
      <c r="B40" s="97" t="s">
        <v>34</v>
      </c>
      <c r="C40" s="33" t="s">
        <v>0</v>
      </c>
      <c r="D40" s="32">
        <f>IF(C40="Yes",1,0)</f>
        <v>1</v>
      </c>
      <c r="E40" s="97" t="s">
        <v>177</v>
      </c>
    </row>
    <row r="41" spans="1:5" ht="45" customHeight="1" x14ac:dyDescent="0.25">
      <c r="A41" s="93"/>
      <c r="B41" s="97" t="s">
        <v>35</v>
      </c>
      <c r="C41" s="33" t="s">
        <v>0</v>
      </c>
      <c r="D41" s="32">
        <f>IF(C41="Yes",1,0)</f>
        <v>1</v>
      </c>
      <c r="E41" s="97" t="s">
        <v>177</v>
      </c>
    </row>
    <row r="42" spans="1:5" ht="45" customHeight="1" x14ac:dyDescent="0.25">
      <c r="A42" s="93"/>
      <c r="B42" s="97" t="s">
        <v>36</v>
      </c>
      <c r="C42" s="33" t="s">
        <v>0</v>
      </c>
      <c r="D42" s="32">
        <f>IF(C42="Yes",1,0)</f>
        <v>1</v>
      </c>
      <c r="E42" s="97" t="s">
        <v>178</v>
      </c>
    </row>
    <row r="43" spans="1:5" ht="30" customHeight="1" x14ac:dyDescent="0.25">
      <c r="A43" s="93"/>
      <c r="B43" s="97" t="s">
        <v>38</v>
      </c>
      <c r="C43" s="33" t="s">
        <v>0</v>
      </c>
      <c r="D43" s="32">
        <f t="shared" si="0"/>
        <v>1</v>
      </c>
      <c r="E43" s="97" t="s">
        <v>183</v>
      </c>
    </row>
    <row r="44" spans="1:5" ht="45" customHeight="1" x14ac:dyDescent="0.25">
      <c r="A44" s="93"/>
      <c r="B44" s="97" t="s">
        <v>40</v>
      </c>
      <c r="C44" s="33" t="s">
        <v>0</v>
      </c>
      <c r="D44" s="32">
        <f t="shared" si="0"/>
        <v>1</v>
      </c>
      <c r="E44" s="97" t="s">
        <v>179</v>
      </c>
    </row>
    <row r="45" spans="1:5" ht="45" customHeight="1" x14ac:dyDescent="0.25">
      <c r="A45" s="93"/>
      <c r="B45" s="97" t="s">
        <v>41</v>
      </c>
      <c r="C45" s="33" t="s">
        <v>0</v>
      </c>
      <c r="D45" s="32">
        <f t="shared" si="0"/>
        <v>1</v>
      </c>
      <c r="E45" s="97" t="s">
        <v>179</v>
      </c>
    </row>
    <row r="46" spans="1:5" ht="45" customHeight="1" x14ac:dyDescent="0.25">
      <c r="A46" s="93"/>
      <c r="B46" s="97" t="s">
        <v>42</v>
      </c>
      <c r="C46" s="33" t="s">
        <v>0</v>
      </c>
      <c r="D46" s="32">
        <f>IF(C46="Yes",0.5,0)</f>
        <v>0.5</v>
      </c>
      <c r="E46" s="97" t="s">
        <v>180</v>
      </c>
    </row>
    <row r="47" spans="1:5" ht="60" x14ac:dyDescent="0.25">
      <c r="A47" s="93"/>
      <c r="B47" s="101" t="s">
        <v>44</v>
      </c>
      <c r="C47" s="33" t="s">
        <v>0</v>
      </c>
      <c r="D47" s="32">
        <f>IF(C47="Yes",0.5,0)</f>
        <v>0.5</v>
      </c>
      <c r="E47" s="97" t="s">
        <v>45</v>
      </c>
    </row>
    <row r="48" spans="1:5" x14ac:dyDescent="0.25">
      <c r="C48" s="7"/>
      <c r="D48" s="7"/>
    </row>
    <row r="49" spans="1:5" ht="15.75" thickBot="1" x14ac:dyDescent="0.3">
      <c r="E49" s="55"/>
    </row>
    <row r="50" spans="1:5" ht="15.75" thickBot="1" x14ac:dyDescent="0.3">
      <c r="B50" s="1"/>
      <c r="C50" s="50" t="s">
        <v>46</v>
      </c>
      <c r="D50" s="94"/>
      <c r="E50" s="51">
        <f>SUM(D23:D47)</f>
        <v>37</v>
      </c>
    </row>
    <row r="51" spans="1:5" ht="15.75" thickBot="1" x14ac:dyDescent="0.3">
      <c r="B51" s="1"/>
      <c r="C51" s="50" t="s">
        <v>47</v>
      </c>
      <c r="D51" s="94"/>
      <c r="E51" s="51">
        <f>IF(C25="Yes",37,30)</f>
        <v>37</v>
      </c>
    </row>
    <row r="52" spans="1:5" ht="15.75" thickBot="1" x14ac:dyDescent="0.3">
      <c r="A52" s="1"/>
      <c r="C52" s="50" t="s">
        <v>48</v>
      </c>
      <c r="D52" s="94"/>
      <c r="E52" s="52">
        <f>IF(C25="Yes",24,17)</f>
        <v>24</v>
      </c>
    </row>
  </sheetData>
  <mergeCells count="5">
    <mergeCell ref="B8:E8"/>
    <mergeCell ref="B9:E9"/>
    <mergeCell ref="B10:E10"/>
    <mergeCell ref="B11:E11"/>
    <mergeCell ref="B12:E12"/>
  </mergeCells>
  <conditionalFormatting sqref="E39 E42:E46">
    <cfRule type="cellIs" dxfId="852" priority="54" operator="equal">
      <formula>"No"</formula>
    </cfRule>
  </conditionalFormatting>
  <conditionalFormatting sqref="E47 E25 E28:E36">
    <cfRule type="cellIs" dxfId="851" priority="53" operator="equal">
      <formula>"No"</formula>
    </cfRule>
  </conditionalFormatting>
  <conditionalFormatting sqref="E23">
    <cfRule type="cellIs" dxfId="850" priority="48" operator="equal">
      <formula>"No"</formula>
    </cfRule>
  </conditionalFormatting>
  <conditionalFormatting sqref="E23">
    <cfRule type="cellIs" dxfId="849" priority="47" operator="equal">
      <formula>"No"</formula>
    </cfRule>
  </conditionalFormatting>
  <conditionalFormatting sqref="E24">
    <cfRule type="cellIs" dxfId="848" priority="29" operator="equal">
      <formula>"No"</formula>
    </cfRule>
  </conditionalFormatting>
  <conditionalFormatting sqref="E24">
    <cfRule type="cellIs" dxfId="847" priority="28" operator="equal">
      <formula>"No"</formula>
    </cfRule>
  </conditionalFormatting>
  <conditionalFormatting sqref="E26">
    <cfRule type="cellIs" dxfId="846" priority="21" operator="equal">
      <formula>"No"</formula>
    </cfRule>
  </conditionalFormatting>
  <conditionalFormatting sqref="E26">
    <cfRule type="cellIs" dxfId="845" priority="20" operator="equal">
      <formula>"No"</formula>
    </cfRule>
  </conditionalFormatting>
  <conditionalFormatting sqref="E27">
    <cfRule type="cellIs" dxfId="844" priority="17" operator="equal">
      <formula>"No"</formula>
    </cfRule>
  </conditionalFormatting>
  <conditionalFormatting sqref="E27">
    <cfRule type="cellIs" dxfId="843" priority="16" operator="equal">
      <formula>"No"</formula>
    </cfRule>
  </conditionalFormatting>
  <conditionalFormatting sqref="E37">
    <cfRule type="cellIs" dxfId="842" priority="12" operator="equal">
      <formula>"No"</formula>
    </cfRule>
  </conditionalFormatting>
  <conditionalFormatting sqref="E37">
    <cfRule type="cellIs" dxfId="841" priority="11" operator="equal">
      <formula>"No"</formula>
    </cfRule>
  </conditionalFormatting>
  <conditionalFormatting sqref="E38:E42">
    <cfRule type="cellIs" dxfId="840" priority="10" operator="equal">
      <formula>"No"</formula>
    </cfRule>
  </conditionalFormatting>
  <conditionalFormatting sqref="E38:E42">
    <cfRule type="cellIs" dxfId="839" priority="9" operator="equal">
      <formula>"No"</formula>
    </cfRule>
  </conditionalFormatting>
  <conditionalFormatting sqref="E40">
    <cfRule type="cellIs" dxfId="838" priority="7" operator="equal">
      <formula>"No"</formula>
    </cfRule>
  </conditionalFormatting>
  <conditionalFormatting sqref="E41">
    <cfRule type="cellIs" dxfId="837" priority="6" operator="equal">
      <formula>"No"</formula>
    </cfRule>
  </conditionalFormatting>
  <conditionalFormatting sqref="E31">
    <cfRule type="cellIs" dxfId="836" priority="4" operator="equal">
      <formula>"No"</formula>
    </cfRule>
  </conditionalFormatting>
  <conditionalFormatting sqref="E50">
    <cfRule type="cellIs" dxfId="835" priority="3" operator="lessThan">
      <formula>#REF!</formula>
    </cfRule>
  </conditionalFormatting>
  <conditionalFormatting sqref="E40">
    <cfRule type="cellIs" dxfId="834" priority="2" operator="equal">
      <formula>"No"</formula>
    </cfRule>
  </conditionalFormatting>
  <conditionalFormatting sqref="E41">
    <cfRule type="cellIs" dxfId="833" priority="1" operator="equal">
      <formula>"No"</formula>
    </cfRule>
  </conditionalFormatting>
  <dataValidations count="1">
    <dataValidation type="list" showInputMessage="1" showErrorMessage="1" sqref="C23:C47" xr:uid="{D614C0BC-80C9-4CD6-8F9E-179930E662A5}">
      <formula1>$B$1:$B$4</formula1>
    </dataValidation>
  </dataValidations>
  <pageMargins left="0.7" right="0.7" top="0.75" bottom="0.75" header="0.3" footer="0.3"/>
  <pageSetup orientation="portrait"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99BE-2C19-46C2-9286-2FA1470A0F02}">
  <dimension ref="A2:L103"/>
  <sheetViews>
    <sheetView topLeftCell="A83"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1</v>
      </c>
      <c r="D64" s="59">
        <f>IF(C64="Yes",10,0)</f>
        <v>0</v>
      </c>
      <c r="E64" s="60" t="s">
        <v>148</v>
      </c>
      <c r="F64" s="61"/>
    </row>
    <row r="65" spans="1:8" ht="54" customHeight="1" x14ac:dyDescent="0.25">
      <c r="B65" s="57" t="s">
        <v>149</v>
      </c>
      <c r="C65" s="66" t="s">
        <v>0</v>
      </c>
      <c r="D65" s="63">
        <f>IF(C64="Yes",0,(IF(C65="Yes",10,0)))</f>
        <v>10</v>
      </c>
      <c r="E65" s="60" t="s">
        <v>148</v>
      </c>
      <c r="F65" s="61"/>
    </row>
    <row r="66" spans="1:8" ht="54" customHeight="1" x14ac:dyDescent="0.25">
      <c r="B66" s="36" t="s">
        <v>150</v>
      </c>
      <c r="C66" s="58" t="s">
        <v>1</v>
      </c>
      <c r="D66" s="59">
        <f>IF(C66="Yes",10,0)</f>
        <v>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33" t="s">
        <v>1</v>
      </c>
      <c r="D68" s="32">
        <f>IF(C68="Yes",0.5,0)</f>
        <v>0</v>
      </c>
      <c r="E68" s="22" t="s">
        <v>108</v>
      </c>
      <c r="F68" s="34"/>
    </row>
    <row r="69" spans="1:8" ht="42.75" customHeight="1" x14ac:dyDescent="0.25">
      <c r="B69" s="21" t="s">
        <v>24</v>
      </c>
      <c r="C69" s="33" t="s">
        <v>1</v>
      </c>
      <c r="D69" s="32">
        <f>IF(C69="Yes",0.5,0)</f>
        <v>0</v>
      </c>
      <c r="E69" s="22" t="s">
        <v>109</v>
      </c>
      <c r="F69" s="34"/>
    </row>
    <row r="70" spans="1:8" ht="60" x14ac:dyDescent="0.25">
      <c r="B70" s="21" t="s">
        <v>152</v>
      </c>
      <c r="C70" s="64" t="s">
        <v>0</v>
      </c>
      <c r="D70" s="65">
        <f>IF(C70="Yes",0.5,0)</f>
        <v>0.5</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64" t="s">
        <v>0</v>
      </c>
      <c r="D81" s="65">
        <f>IF(C81="Yes",0.5,0)</f>
        <v>0.5</v>
      </c>
      <c r="E81" s="22" t="s">
        <v>43</v>
      </c>
      <c r="F81" s="34"/>
    </row>
    <row r="82" spans="1:6" ht="75" x14ac:dyDescent="0.25">
      <c r="A82" s="8"/>
      <c r="B82" s="21" t="s">
        <v>33</v>
      </c>
      <c r="C82" s="64" t="s">
        <v>0</v>
      </c>
      <c r="D82" s="65">
        <f>IF(C82="Yes",1,0)</f>
        <v>1</v>
      </c>
      <c r="E82" s="22" t="s">
        <v>114</v>
      </c>
      <c r="F82" s="34"/>
    </row>
    <row r="83" spans="1:6" ht="75" x14ac:dyDescent="0.25">
      <c r="B83" s="21" t="s">
        <v>34</v>
      </c>
      <c r="C83" s="64" t="s">
        <v>0</v>
      </c>
      <c r="D83" s="65">
        <f>IF(C83="Yes",1,0)</f>
        <v>1</v>
      </c>
      <c r="E83" s="22" t="s">
        <v>114</v>
      </c>
      <c r="F83" s="34"/>
    </row>
    <row r="84" spans="1:6" ht="75" x14ac:dyDescent="0.25">
      <c r="A84" s="8"/>
      <c r="B84" s="21" t="s">
        <v>35</v>
      </c>
      <c r="C84" s="33" t="s">
        <v>1</v>
      </c>
      <c r="D84" s="32">
        <f>IF(C84="Yes",1,0)</f>
        <v>0</v>
      </c>
      <c r="E84" s="22" t="s">
        <v>114</v>
      </c>
      <c r="F84" s="34"/>
    </row>
    <row r="85" spans="1:6" ht="30" x14ac:dyDescent="0.25">
      <c r="A85" s="10"/>
      <c r="B85" s="37" t="s">
        <v>25</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23</v>
      </c>
    </row>
    <row r="90" spans="1:6" ht="15.75" thickBot="1" x14ac:dyDescent="0.3">
      <c r="B90" s="1"/>
      <c r="C90" s="50" t="s">
        <v>47</v>
      </c>
      <c r="D90" s="51">
        <f>IF(C64="Yes",36.5,26.5)</f>
        <v>26.5</v>
      </c>
      <c r="E90" s="56"/>
    </row>
    <row r="91" spans="1:6" ht="15.75" thickBot="1" x14ac:dyDescent="0.3">
      <c r="A91" s="1"/>
      <c r="C91" s="50" t="s">
        <v>118</v>
      </c>
      <c r="D91" s="52">
        <f>IF(C64="Yes",27.5,17.5)</f>
        <v>17.5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502" priority="55" operator="equal">
      <formula>"No"</formula>
    </cfRule>
  </conditionalFormatting>
  <conditionalFormatting sqref="D19">
    <cfRule type="cellIs" dxfId="501" priority="54" operator="equal">
      <formula>"Yes"</formula>
    </cfRule>
  </conditionalFormatting>
  <conditionalFormatting sqref="D23">
    <cfRule type="cellIs" dxfId="500" priority="53" operator="equal">
      <formula>"Yes"</formula>
    </cfRule>
  </conditionalFormatting>
  <conditionalFormatting sqref="D31">
    <cfRule type="cellIs" dxfId="499" priority="52" operator="equal">
      <formula>"Yes"</formula>
    </cfRule>
  </conditionalFormatting>
  <conditionalFormatting sqref="C30">
    <cfRule type="cellIs" dxfId="498" priority="43" operator="equal">
      <formula>"No"</formula>
    </cfRule>
  </conditionalFormatting>
  <conditionalFormatting sqref="C30">
    <cfRule type="cellIs" dxfId="497" priority="42" operator="equal">
      <formula>"No"</formula>
    </cfRule>
  </conditionalFormatting>
  <conditionalFormatting sqref="C22">
    <cfRule type="cellIs" dxfId="496" priority="31" operator="equal">
      <formula>"No"</formula>
    </cfRule>
  </conditionalFormatting>
  <conditionalFormatting sqref="C22">
    <cfRule type="cellIs" dxfId="495" priority="30" operator="equal">
      <formula>"No"</formula>
    </cfRule>
  </conditionalFormatting>
  <conditionalFormatting sqref="D30">
    <cfRule type="cellIs" dxfId="494" priority="51" operator="equal">
      <formula>"No"</formula>
    </cfRule>
  </conditionalFormatting>
  <conditionalFormatting sqref="D30">
    <cfRule type="cellIs" dxfId="493" priority="50" operator="equal">
      <formula>"No"</formula>
    </cfRule>
  </conditionalFormatting>
  <conditionalFormatting sqref="C16">
    <cfRule type="cellIs" dxfId="492" priority="45" operator="equal">
      <formula>"No"</formula>
    </cfRule>
  </conditionalFormatting>
  <conditionalFormatting sqref="C16">
    <cfRule type="cellIs" dxfId="491" priority="44" operator="equal">
      <formula>"No"</formula>
    </cfRule>
  </conditionalFormatting>
  <conditionalFormatting sqref="C14:C15">
    <cfRule type="cellIs" dxfId="490" priority="49" operator="equal">
      <formula>"No"</formula>
    </cfRule>
  </conditionalFormatting>
  <conditionalFormatting sqref="C14">
    <cfRule type="cellIs" dxfId="489" priority="48" operator="equal">
      <formula>"No"</formula>
    </cfRule>
  </conditionalFormatting>
  <conditionalFormatting sqref="C19">
    <cfRule type="cellIs" dxfId="488" priority="47" operator="equal">
      <formula>"Yes"</formula>
    </cfRule>
  </conditionalFormatting>
  <conditionalFormatting sqref="C23">
    <cfRule type="cellIs" dxfId="487" priority="46" operator="equal">
      <formula>"Yes"</formula>
    </cfRule>
  </conditionalFormatting>
  <conditionalFormatting sqref="D24">
    <cfRule type="cellIs" dxfId="486" priority="29" operator="equal">
      <formula>"No"</formula>
    </cfRule>
  </conditionalFormatting>
  <conditionalFormatting sqref="D24">
    <cfRule type="cellIs" dxfId="485" priority="28" operator="equal">
      <formula>"No"</formula>
    </cfRule>
  </conditionalFormatting>
  <conditionalFormatting sqref="D22">
    <cfRule type="cellIs" dxfId="484" priority="33" operator="equal">
      <formula>"No"</formula>
    </cfRule>
  </conditionalFormatting>
  <conditionalFormatting sqref="D22">
    <cfRule type="cellIs" dxfId="483" priority="32" operator="equal">
      <formula>"No"</formula>
    </cfRule>
  </conditionalFormatting>
  <conditionalFormatting sqref="C20">
    <cfRule type="cellIs" dxfId="482" priority="35" operator="equal">
      <formula>"No"</formula>
    </cfRule>
  </conditionalFormatting>
  <conditionalFormatting sqref="C20">
    <cfRule type="cellIs" dxfId="481" priority="34" operator="equal">
      <formula>"No"</formula>
    </cfRule>
  </conditionalFormatting>
  <conditionalFormatting sqref="D20">
    <cfRule type="cellIs" dxfId="480" priority="37" operator="equal">
      <formula>"No"</formula>
    </cfRule>
  </conditionalFormatting>
  <conditionalFormatting sqref="D20">
    <cfRule type="cellIs" dxfId="479" priority="36" operator="equal">
      <formula>"No"</formula>
    </cfRule>
  </conditionalFormatting>
  <conditionalFormatting sqref="C18">
    <cfRule type="cellIs" dxfId="478" priority="39" operator="equal">
      <formula>"No"</formula>
    </cfRule>
  </conditionalFormatting>
  <conditionalFormatting sqref="C18">
    <cfRule type="cellIs" dxfId="477" priority="38" operator="equal">
      <formula>"No"</formula>
    </cfRule>
  </conditionalFormatting>
  <conditionalFormatting sqref="D18">
    <cfRule type="cellIs" dxfId="476" priority="41" operator="equal">
      <formula>"No"</formula>
    </cfRule>
  </conditionalFormatting>
  <conditionalFormatting sqref="D18">
    <cfRule type="cellIs" dxfId="475" priority="40" operator="equal">
      <formula>"No"</formula>
    </cfRule>
  </conditionalFormatting>
  <conditionalFormatting sqref="C24">
    <cfRule type="cellIs" dxfId="474" priority="27" operator="equal">
      <formula>"No"</formula>
    </cfRule>
  </conditionalFormatting>
  <conditionalFormatting sqref="C24">
    <cfRule type="cellIs" dxfId="473" priority="26" operator="equal">
      <formula>"No"</formula>
    </cfRule>
  </conditionalFormatting>
  <conditionalFormatting sqref="D26">
    <cfRule type="cellIs" dxfId="472" priority="25" operator="equal">
      <formula>"No"</formula>
    </cfRule>
  </conditionalFormatting>
  <conditionalFormatting sqref="D26">
    <cfRule type="cellIs" dxfId="471" priority="24" operator="equal">
      <formula>"No"</formula>
    </cfRule>
  </conditionalFormatting>
  <conditionalFormatting sqref="C26">
    <cfRule type="cellIs" dxfId="470" priority="23" operator="equal">
      <formula>"No"</formula>
    </cfRule>
  </conditionalFormatting>
  <conditionalFormatting sqref="C26">
    <cfRule type="cellIs" dxfId="469" priority="22" operator="equal">
      <formula>"No"</formula>
    </cfRule>
  </conditionalFormatting>
  <conditionalFormatting sqref="D28">
    <cfRule type="cellIs" dxfId="468" priority="21" operator="equal">
      <formula>"No"</formula>
    </cfRule>
  </conditionalFormatting>
  <conditionalFormatting sqref="D28">
    <cfRule type="cellIs" dxfId="467" priority="20" operator="equal">
      <formula>"No"</formula>
    </cfRule>
  </conditionalFormatting>
  <conditionalFormatting sqref="C28">
    <cfRule type="cellIs" dxfId="466" priority="19" operator="equal">
      <formula>"No"</formula>
    </cfRule>
  </conditionalFormatting>
  <conditionalFormatting sqref="C28">
    <cfRule type="cellIs" dxfId="465" priority="18" operator="equal">
      <formula>"No"</formula>
    </cfRule>
  </conditionalFormatting>
  <conditionalFormatting sqref="E64">
    <cfRule type="cellIs" dxfId="464" priority="17" operator="equal">
      <formula>"No"</formula>
    </cfRule>
  </conditionalFormatting>
  <conditionalFormatting sqref="E64">
    <cfRule type="cellIs" dxfId="463" priority="16" operator="equal">
      <formula>"No"</formula>
    </cfRule>
  </conditionalFormatting>
  <conditionalFormatting sqref="F64 F66">
    <cfRule type="cellIs" dxfId="462" priority="15" operator="equal">
      <formula>"No"</formula>
    </cfRule>
  </conditionalFormatting>
  <conditionalFormatting sqref="F64 F66">
    <cfRule type="cellIs" dxfId="461" priority="14" operator="equal">
      <formula>"No"</formula>
    </cfRule>
  </conditionalFormatting>
  <conditionalFormatting sqref="C38:C47">
    <cfRule type="cellIs" dxfId="460" priority="13" operator="equal">
      <formula>"No"</formula>
    </cfRule>
  </conditionalFormatting>
  <conditionalFormatting sqref="C38:C47">
    <cfRule type="cellIs" dxfId="459" priority="12" operator="equal">
      <formula>"No"</formula>
    </cfRule>
  </conditionalFormatting>
  <conditionalFormatting sqref="D89">
    <cfRule type="cellIs" dxfId="458" priority="11" operator="lessThan">
      <formula>#REF!</formula>
    </cfRule>
  </conditionalFormatting>
  <conditionalFormatting sqref="D14">
    <cfRule type="cellIs" dxfId="457" priority="10" operator="equal">
      <formula>"No"</formula>
    </cfRule>
  </conditionalFormatting>
  <conditionalFormatting sqref="D14">
    <cfRule type="cellIs" dxfId="456" priority="9" operator="equal">
      <formula>"No"</formula>
    </cfRule>
  </conditionalFormatting>
  <conditionalFormatting sqref="D16">
    <cfRule type="cellIs" dxfId="455" priority="8" operator="equal">
      <formula>"No"</formula>
    </cfRule>
  </conditionalFormatting>
  <conditionalFormatting sqref="D16">
    <cfRule type="cellIs" dxfId="454" priority="7" operator="equal">
      <formula>"No"</formula>
    </cfRule>
  </conditionalFormatting>
  <conditionalFormatting sqref="E66">
    <cfRule type="cellIs" dxfId="453" priority="6" operator="equal">
      <formula>"No"</formula>
    </cfRule>
  </conditionalFormatting>
  <conditionalFormatting sqref="E66">
    <cfRule type="cellIs" dxfId="452" priority="5" operator="equal">
      <formula>"No"</formula>
    </cfRule>
  </conditionalFormatting>
  <conditionalFormatting sqref="E65">
    <cfRule type="cellIs" dxfId="451" priority="4" operator="equal">
      <formula>"No"</formula>
    </cfRule>
  </conditionalFormatting>
  <conditionalFormatting sqref="E65">
    <cfRule type="cellIs" dxfId="450" priority="3" operator="equal">
      <formula>"No"</formula>
    </cfRule>
  </conditionalFormatting>
  <conditionalFormatting sqref="F65">
    <cfRule type="cellIs" dxfId="449" priority="2" operator="equal">
      <formula>"No"</formula>
    </cfRule>
  </conditionalFormatting>
  <conditionalFormatting sqref="F65">
    <cfRule type="cellIs" dxfId="448" priority="1" operator="equal">
      <formula>"No"</formula>
    </cfRule>
  </conditionalFormatting>
  <dataValidations count="2">
    <dataValidation type="list" allowBlank="1" showInputMessage="1" showErrorMessage="1" sqref="D31 C28 C14 C30 C16 C26 C18:C20 C22:C24 C64 C67:C86" xr:uid="{A0A169A3-DB21-4E87-8EDF-3C1B79BBECB6}">
      <formula1>"Yes, No"</formula1>
    </dataValidation>
    <dataValidation type="list" allowBlank="1" showInputMessage="1" showErrorMessage="1" sqref="C38:C56 C65:C66" xr:uid="{B4916FCA-F52D-4B55-86A6-FC3150C0B56C}">
      <formula1>"Yes, No, N/A"</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A7631-AE1F-4E2B-AF15-9238F331B344}">
  <dimension ref="A2:L103"/>
  <sheetViews>
    <sheetView topLeftCell="A81"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66" t="s">
        <v>0</v>
      </c>
      <c r="D64" s="63">
        <f>IF(C64="Yes",10,0)</f>
        <v>10</v>
      </c>
      <c r="E64" s="60" t="s">
        <v>148</v>
      </c>
      <c r="F64" s="61"/>
    </row>
    <row r="65" spans="1:8" ht="54" customHeight="1" x14ac:dyDescent="0.25">
      <c r="B65" s="57" t="s">
        <v>149</v>
      </c>
      <c r="C65" s="58" t="s">
        <v>1</v>
      </c>
      <c r="D65" s="59">
        <f>IF(C64="Yes",0,(IF(C65="Yes",10,0)))</f>
        <v>0</v>
      </c>
      <c r="E65" s="60" t="s">
        <v>148</v>
      </c>
      <c r="F65" s="61"/>
    </row>
    <row r="66" spans="1:8" ht="54" customHeight="1" x14ac:dyDescent="0.25">
      <c r="B66" s="36" t="s">
        <v>150</v>
      </c>
      <c r="C66" s="66" t="s">
        <v>0</v>
      </c>
      <c r="D66" s="63">
        <f>IF(C66="Yes",10,0)</f>
        <v>10</v>
      </c>
      <c r="E66" s="22" t="s">
        <v>107</v>
      </c>
      <c r="F66" s="61"/>
      <c r="G66" t="s">
        <v>151</v>
      </c>
    </row>
    <row r="67" spans="1:8" ht="60" customHeight="1" x14ac:dyDescent="0.25">
      <c r="B67" s="35" t="s">
        <v>22</v>
      </c>
      <c r="C67" s="64" t="s">
        <v>0</v>
      </c>
      <c r="D67" s="65">
        <f>IF(C67="Yes",0.5,0)</f>
        <v>0.5</v>
      </c>
      <c r="E67" s="22" t="s">
        <v>108</v>
      </c>
      <c r="F67" s="34"/>
    </row>
    <row r="68" spans="1:8" ht="45" x14ac:dyDescent="0.25">
      <c r="B68" s="21" t="s">
        <v>23</v>
      </c>
      <c r="C68" s="64" t="s">
        <v>0</v>
      </c>
      <c r="D68" s="65">
        <f>IF(C68="Yes",0.5,0)</f>
        <v>0.5</v>
      </c>
      <c r="E68" s="22" t="s">
        <v>108</v>
      </c>
      <c r="F68" s="34"/>
    </row>
    <row r="69" spans="1:8" ht="42.75" customHeight="1" x14ac:dyDescent="0.25">
      <c r="B69" s="21" t="s">
        <v>24</v>
      </c>
      <c r="C69" s="64" t="s">
        <v>0</v>
      </c>
      <c r="D69" s="65">
        <f>IF(C69="Yes",0.5,0)</f>
        <v>0.5</v>
      </c>
      <c r="E69" s="22" t="s">
        <v>109</v>
      </c>
      <c r="F69" s="34"/>
    </row>
    <row r="70" spans="1:8" ht="60" x14ac:dyDescent="0.25">
      <c r="B70" s="21" t="s">
        <v>152</v>
      </c>
      <c r="C70" s="64" t="s">
        <v>0</v>
      </c>
      <c r="D70" s="65">
        <f>IF(C70="Yes",0.5,0)</f>
        <v>0.5</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64" t="s">
        <v>0</v>
      </c>
      <c r="D81" s="65">
        <f>IF(C81="Yes",0.5,0)</f>
        <v>0.5</v>
      </c>
      <c r="E81" s="22" t="s">
        <v>43</v>
      </c>
      <c r="F81" s="34"/>
    </row>
    <row r="82" spans="1:6" ht="75" x14ac:dyDescent="0.25">
      <c r="A82" s="8"/>
      <c r="B82" s="21" t="s">
        <v>33</v>
      </c>
      <c r="C82" s="33" t="s">
        <v>0</v>
      </c>
      <c r="D82" s="32">
        <f>IF(C82="Yes",1,0)</f>
        <v>1</v>
      </c>
      <c r="E82" s="22" t="s">
        <v>114</v>
      </c>
      <c r="F82" s="34"/>
    </row>
    <row r="83" spans="1:6" ht="75" x14ac:dyDescent="0.25">
      <c r="B83" s="21" t="s">
        <v>34</v>
      </c>
      <c r="C83" s="33" t="s">
        <v>0</v>
      </c>
      <c r="D83" s="32">
        <f>IF(C83="Yes",1,0)</f>
        <v>1</v>
      </c>
      <c r="E83" s="22" t="s">
        <v>114</v>
      </c>
      <c r="F83" s="34"/>
    </row>
    <row r="84" spans="1:6" ht="75" x14ac:dyDescent="0.25">
      <c r="A84" s="8"/>
      <c r="B84" s="21" t="s">
        <v>35</v>
      </c>
      <c r="C84" s="33" t="s">
        <v>1</v>
      </c>
      <c r="D84" s="32">
        <f>IF(C84="Yes",1,0)</f>
        <v>0</v>
      </c>
      <c r="E84" s="22" t="s">
        <v>114</v>
      </c>
      <c r="F84" s="34"/>
    </row>
    <row r="85" spans="1:6" ht="30" x14ac:dyDescent="0.25">
      <c r="A85" s="10"/>
      <c r="B85" s="37" t="s">
        <v>25</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34.5</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447" priority="55" operator="equal">
      <formula>"No"</formula>
    </cfRule>
  </conditionalFormatting>
  <conditionalFormatting sqref="D19">
    <cfRule type="cellIs" dxfId="446" priority="54" operator="equal">
      <formula>"Yes"</formula>
    </cfRule>
  </conditionalFormatting>
  <conditionalFormatting sqref="D23">
    <cfRule type="cellIs" dxfId="445" priority="53" operator="equal">
      <formula>"Yes"</formula>
    </cfRule>
  </conditionalFormatting>
  <conditionalFormatting sqref="D31">
    <cfRule type="cellIs" dxfId="444" priority="52" operator="equal">
      <formula>"Yes"</formula>
    </cfRule>
  </conditionalFormatting>
  <conditionalFormatting sqref="C30">
    <cfRule type="cellIs" dxfId="443" priority="43" operator="equal">
      <formula>"No"</formula>
    </cfRule>
  </conditionalFormatting>
  <conditionalFormatting sqref="C30">
    <cfRule type="cellIs" dxfId="442" priority="42" operator="equal">
      <formula>"No"</formula>
    </cfRule>
  </conditionalFormatting>
  <conditionalFormatting sqref="C22">
    <cfRule type="cellIs" dxfId="441" priority="31" operator="equal">
      <formula>"No"</formula>
    </cfRule>
  </conditionalFormatting>
  <conditionalFormatting sqref="C22">
    <cfRule type="cellIs" dxfId="440" priority="30" operator="equal">
      <formula>"No"</formula>
    </cfRule>
  </conditionalFormatting>
  <conditionalFormatting sqref="D30">
    <cfRule type="cellIs" dxfId="439" priority="51" operator="equal">
      <formula>"No"</formula>
    </cfRule>
  </conditionalFormatting>
  <conditionalFormatting sqref="D30">
    <cfRule type="cellIs" dxfId="438" priority="50" operator="equal">
      <formula>"No"</formula>
    </cfRule>
  </conditionalFormatting>
  <conditionalFormatting sqref="C16">
    <cfRule type="cellIs" dxfId="437" priority="45" operator="equal">
      <formula>"No"</formula>
    </cfRule>
  </conditionalFormatting>
  <conditionalFormatting sqref="C16">
    <cfRule type="cellIs" dxfId="436" priority="44" operator="equal">
      <formula>"No"</formula>
    </cfRule>
  </conditionalFormatting>
  <conditionalFormatting sqref="C14:C15">
    <cfRule type="cellIs" dxfId="435" priority="49" operator="equal">
      <formula>"No"</formula>
    </cfRule>
  </conditionalFormatting>
  <conditionalFormatting sqref="C14">
    <cfRule type="cellIs" dxfId="434" priority="48" operator="equal">
      <formula>"No"</formula>
    </cfRule>
  </conditionalFormatting>
  <conditionalFormatting sqref="C19">
    <cfRule type="cellIs" dxfId="433" priority="47" operator="equal">
      <formula>"Yes"</formula>
    </cfRule>
  </conditionalFormatting>
  <conditionalFormatting sqref="C23">
    <cfRule type="cellIs" dxfId="432" priority="46" operator="equal">
      <formula>"Yes"</formula>
    </cfRule>
  </conditionalFormatting>
  <conditionalFormatting sqref="D24">
    <cfRule type="cellIs" dxfId="431" priority="29" operator="equal">
      <formula>"No"</formula>
    </cfRule>
  </conditionalFormatting>
  <conditionalFormatting sqref="D24">
    <cfRule type="cellIs" dxfId="430" priority="28" operator="equal">
      <formula>"No"</formula>
    </cfRule>
  </conditionalFormatting>
  <conditionalFormatting sqref="D22">
    <cfRule type="cellIs" dxfId="429" priority="33" operator="equal">
      <formula>"No"</formula>
    </cfRule>
  </conditionalFormatting>
  <conditionalFormatting sqref="D22">
    <cfRule type="cellIs" dxfId="428" priority="32" operator="equal">
      <formula>"No"</formula>
    </cfRule>
  </conditionalFormatting>
  <conditionalFormatting sqref="C20">
    <cfRule type="cellIs" dxfId="427" priority="35" operator="equal">
      <formula>"No"</formula>
    </cfRule>
  </conditionalFormatting>
  <conditionalFormatting sqref="C20">
    <cfRule type="cellIs" dxfId="426" priority="34" operator="equal">
      <formula>"No"</formula>
    </cfRule>
  </conditionalFormatting>
  <conditionalFormatting sqref="D20">
    <cfRule type="cellIs" dxfId="425" priority="37" operator="equal">
      <formula>"No"</formula>
    </cfRule>
  </conditionalFormatting>
  <conditionalFormatting sqref="D20">
    <cfRule type="cellIs" dxfId="424" priority="36" operator="equal">
      <formula>"No"</formula>
    </cfRule>
  </conditionalFormatting>
  <conditionalFormatting sqref="C18">
    <cfRule type="cellIs" dxfId="423" priority="39" operator="equal">
      <formula>"No"</formula>
    </cfRule>
  </conditionalFormatting>
  <conditionalFormatting sqref="C18">
    <cfRule type="cellIs" dxfId="422" priority="38" operator="equal">
      <formula>"No"</formula>
    </cfRule>
  </conditionalFormatting>
  <conditionalFormatting sqref="D18">
    <cfRule type="cellIs" dxfId="421" priority="41" operator="equal">
      <formula>"No"</formula>
    </cfRule>
  </conditionalFormatting>
  <conditionalFormatting sqref="D18">
    <cfRule type="cellIs" dxfId="420" priority="40" operator="equal">
      <formula>"No"</formula>
    </cfRule>
  </conditionalFormatting>
  <conditionalFormatting sqref="C24">
    <cfRule type="cellIs" dxfId="419" priority="27" operator="equal">
      <formula>"No"</formula>
    </cfRule>
  </conditionalFormatting>
  <conditionalFormatting sqref="C24">
    <cfRule type="cellIs" dxfId="418" priority="26" operator="equal">
      <formula>"No"</formula>
    </cfRule>
  </conditionalFormatting>
  <conditionalFormatting sqref="D26">
    <cfRule type="cellIs" dxfId="417" priority="25" operator="equal">
      <formula>"No"</formula>
    </cfRule>
  </conditionalFormatting>
  <conditionalFormatting sqref="D26">
    <cfRule type="cellIs" dxfId="416" priority="24" operator="equal">
      <formula>"No"</formula>
    </cfRule>
  </conditionalFormatting>
  <conditionalFormatting sqref="C26">
    <cfRule type="cellIs" dxfId="415" priority="23" operator="equal">
      <formula>"No"</formula>
    </cfRule>
  </conditionalFormatting>
  <conditionalFormatting sqref="C26">
    <cfRule type="cellIs" dxfId="414" priority="22" operator="equal">
      <formula>"No"</formula>
    </cfRule>
  </conditionalFormatting>
  <conditionalFormatting sqref="D28">
    <cfRule type="cellIs" dxfId="413" priority="21" operator="equal">
      <formula>"No"</formula>
    </cfRule>
  </conditionalFormatting>
  <conditionalFormatting sqref="D28">
    <cfRule type="cellIs" dxfId="412" priority="20" operator="equal">
      <formula>"No"</formula>
    </cfRule>
  </conditionalFormatting>
  <conditionalFormatting sqref="C28">
    <cfRule type="cellIs" dxfId="411" priority="19" operator="equal">
      <formula>"No"</formula>
    </cfRule>
  </conditionalFormatting>
  <conditionalFormatting sqref="C28">
    <cfRule type="cellIs" dxfId="410" priority="18" operator="equal">
      <formula>"No"</formula>
    </cfRule>
  </conditionalFormatting>
  <conditionalFormatting sqref="E64">
    <cfRule type="cellIs" dxfId="409" priority="17" operator="equal">
      <formula>"No"</formula>
    </cfRule>
  </conditionalFormatting>
  <conditionalFormatting sqref="E64">
    <cfRule type="cellIs" dxfId="408" priority="16" operator="equal">
      <formula>"No"</formula>
    </cfRule>
  </conditionalFormatting>
  <conditionalFormatting sqref="F64 F66">
    <cfRule type="cellIs" dxfId="407" priority="15" operator="equal">
      <formula>"No"</formula>
    </cfRule>
  </conditionalFormatting>
  <conditionalFormatting sqref="F64 F66">
    <cfRule type="cellIs" dxfId="406" priority="14" operator="equal">
      <formula>"No"</formula>
    </cfRule>
  </conditionalFormatting>
  <conditionalFormatting sqref="C38:C47">
    <cfRule type="cellIs" dxfId="405" priority="13" operator="equal">
      <formula>"No"</formula>
    </cfRule>
  </conditionalFormatting>
  <conditionalFormatting sqref="C38:C47">
    <cfRule type="cellIs" dxfId="404" priority="12" operator="equal">
      <formula>"No"</formula>
    </cfRule>
  </conditionalFormatting>
  <conditionalFormatting sqref="D89">
    <cfRule type="cellIs" dxfId="403" priority="11" operator="lessThan">
      <formula>#REF!</formula>
    </cfRule>
  </conditionalFormatting>
  <conditionalFormatting sqref="D14">
    <cfRule type="cellIs" dxfId="402" priority="10" operator="equal">
      <formula>"No"</formula>
    </cfRule>
  </conditionalFormatting>
  <conditionalFormatting sqref="D14">
    <cfRule type="cellIs" dxfId="401" priority="9" operator="equal">
      <formula>"No"</formula>
    </cfRule>
  </conditionalFormatting>
  <conditionalFormatting sqref="D16">
    <cfRule type="cellIs" dxfId="400" priority="8" operator="equal">
      <formula>"No"</formula>
    </cfRule>
  </conditionalFormatting>
  <conditionalFormatting sqref="D16">
    <cfRule type="cellIs" dxfId="399" priority="7" operator="equal">
      <formula>"No"</formula>
    </cfRule>
  </conditionalFormatting>
  <conditionalFormatting sqref="E66">
    <cfRule type="cellIs" dxfId="398" priority="6" operator="equal">
      <formula>"No"</formula>
    </cfRule>
  </conditionalFormatting>
  <conditionalFormatting sqref="E66">
    <cfRule type="cellIs" dxfId="397" priority="5" operator="equal">
      <formula>"No"</formula>
    </cfRule>
  </conditionalFormatting>
  <conditionalFormatting sqref="E65">
    <cfRule type="cellIs" dxfId="396" priority="4" operator="equal">
      <formula>"No"</formula>
    </cfRule>
  </conditionalFormatting>
  <conditionalFormatting sqref="E65">
    <cfRule type="cellIs" dxfId="395" priority="3" operator="equal">
      <formula>"No"</formula>
    </cfRule>
  </conditionalFormatting>
  <conditionalFormatting sqref="F65">
    <cfRule type="cellIs" dxfId="394" priority="2" operator="equal">
      <formula>"No"</formula>
    </cfRule>
  </conditionalFormatting>
  <conditionalFormatting sqref="F65">
    <cfRule type="cellIs" dxfId="393" priority="1" operator="equal">
      <formula>"No"</formula>
    </cfRule>
  </conditionalFormatting>
  <dataValidations count="2">
    <dataValidation type="list" allowBlank="1" showInputMessage="1" showErrorMessage="1" sqref="D31 C28 C14 C30 C16 C26 C18:C20 C22:C24 C64 C67:C86" xr:uid="{1CF234FE-738B-4675-91A6-1D6D7C92B82F}">
      <formula1>"Yes, No"</formula1>
    </dataValidation>
    <dataValidation type="list" allowBlank="1" showInputMessage="1" showErrorMessage="1" sqref="C38:C56 C65:C66" xr:uid="{08A3F15C-AA1F-425C-8B04-E6011EAABA0A}">
      <formula1>"Yes, No, N/A"</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EFFE2-A24D-4012-BE6B-51690CED85B4}">
  <dimension ref="A2:L103"/>
  <sheetViews>
    <sheetView topLeftCell="A82"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0</v>
      </c>
      <c r="D64" s="59">
        <f>IF(C64="Yes",10,0)</f>
        <v>10</v>
      </c>
      <c r="E64" s="60" t="s">
        <v>148</v>
      </c>
      <c r="F64" s="61"/>
    </row>
    <row r="65" spans="1:8" ht="54" customHeight="1" x14ac:dyDescent="0.25">
      <c r="B65" s="57" t="s">
        <v>149</v>
      </c>
      <c r="C65" s="58" t="s">
        <v>1</v>
      </c>
      <c r="D65" s="59">
        <f>IF(C64="Yes",0,(IF(C65="Yes",10,0)))</f>
        <v>0</v>
      </c>
      <c r="E65" s="60" t="s">
        <v>148</v>
      </c>
      <c r="F65" s="61"/>
    </row>
    <row r="66" spans="1:8" ht="54" customHeight="1" x14ac:dyDescent="0.25">
      <c r="B66" s="36" t="s">
        <v>150</v>
      </c>
      <c r="C66" s="58" t="s">
        <v>0</v>
      </c>
      <c r="D66" s="59">
        <f>IF(C66="Yes",10,0)</f>
        <v>10</v>
      </c>
      <c r="E66" s="22" t="s">
        <v>107</v>
      </c>
      <c r="F66" s="61"/>
      <c r="G66" t="s">
        <v>151</v>
      </c>
    </row>
    <row r="67" spans="1:8" ht="60" customHeight="1" x14ac:dyDescent="0.25">
      <c r="B67" s="35" t="s">
        <v>22</v>
      </c>
      <c r="C67" s="64" t="s">
        <v>0</v>
      </c>
      <c r="D67" s="65">
        <f>IF(C67="Yes",0.5,0)</f>
        <v>0.5</v>
      </c>
      <c r="E67" s="22" t="s">
        <v>108</v>
      </c>
      <c r="F67" s="34"/>
    </row>
    <row r="68" spans="1:8" ht="45" x14ac:dyDescent="0.25">
      <c r="B68" s="21" t="s">
        <v>23</v>
      </c>
      <c r="C68" s="64" t="s">
        <v>0</v>
      </c>
      <c r="D68" s="65">
        <f>IF(C68="Yes",0.5,0)</f>
        <v>0.5</v>
      </c>
      <c r="E68" s="22" t="s">
        <v>108</v>
      </c>
      <c r="F68" s="34"/>
    </row>
    <row r="69" spans="1:8" ht="42.75" customHeight="1" x14ac:dyDescent="0.25">
      <c r="B69" s="21" t="s">
        <v>24</v>
      </c>
      <c r="C69" s="33" t="s">
        <v>1</v>
      </c>
      <c r="D69" s="32">
        <f>IF(C69="Yes",0.5,0)</f>
        <v>0</v>
      </c>
      <c r="E69" s="22" t="s">
        <v>109</v>
      </c>
      <c r="F69" s="34"/>
    </row>
    <row r="70" spans="1:8" ht="60" x14ac:dyDescent="0.25">
      <c r="B70" s="21" t="s">
        <v>152</v>
      </c>
      <c r="C70" s="33" t="s">
        <v>1</v>
      </c>
      <c r="D70" s="32">
        <f>IF(C70="Yes",0.5,0)</f>
        <v>0</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33" t="s">
        <v>1</v>
      </c>
      <c r="D81" s="32">
        <f>IF(C81="Yes",0.5,0)</f>
        <v>0</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30" x14ac:dyDescent="0.25">
      <c r="A85" s="10"/>
      <c r="B85" s="37" t="s">
        <v>25</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31</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392" priority="55" operator="equal">
      <formula>"No"</formula>
    </cfRule>
  </conditionalFormatting>
  <conditionalFormatting sqref="D19">
    <cfRule type="cellIs" dxfId="391" priority="54" operator="equal">
      <formula>"Yes"</formula>
    </cfRule>
  </conditionalFormatting>
  <conditionalFormatting sqref="D23">
    <cfRule type="cellIs" dxfId="390" priority="53" operator="equal">
      <formula>"Yes"</formula>
    </cfRule>
  </conditionalFormatting>
  <conditionalFormatting sqref="D31">
    <cfRule type="cellIs" dxfId="389" priority="52" operator="equal">
      <formula>"Yes"</formula>
    </cfRule>
  </conditionalFormatting>
  <conditionalFormatting sqref="C30">
    <cfRule type="cellIs" dxfId="388" priority="43" operator="equal">
      <formula>"No"</formula>
    </cfRule>
  </conditionalFormatting>
  <conditionalFormatting sqref="C30">
    <cfRule type="cellIs" dxfId="387" priority="42" operator="equal">
      <formula>"No"</formula>
    </cfRule>
  </conditionalFormatting>
  <conditionalFormatting sqref="C22">
    <cfRule type="cellIs" dxfId="386" priority="31" operator="equal">
      <formula>"No"</formula>
    </cfRule>
  </conditionalFormatting>
  <conditionalFormatting sqref="C22">
    <cfRule type="cellIs" dxfId="385" priority="30" operator="equal">
      <formula>"No"</formula>
    </cfRule>
  </conditionalFormatting>
  <conditionalFormatting sqref="D30">
    <cfRule type="cellIs" dxfId="384" priority="51" operator="equal">
      <formula>"No"</formula>
    </cfRule>
  </conditionalFormatting>
  <conditionalFormatting sqref="D30">
    <cfRule type="cellIs" dxfId="383" priority="50" operator="equal">
      <formula>"No"</formula>
    </cfRule>
  </conditionalFormatting>
  <conditionalFormatting sqref="C16">
    <cfRule type="cellIs" dxfId="382" priority="45" operator="equal">
      <formula>"No"</formula>
    </cfRule>
  </conditionalFormatting>
  <conditionalFormatting sqref="C16">
    <cfRule type="cellIs" dxfId="381" priority="44" operator="equal">
      <formula>"No"</formula>
    </cfRule>
  </conditionalFormatting>
  <conditionalFormatting sqref="C14:C15">
    <cfRule type="cellIs" dxfId="380" priority="49" operator="equal">
      <formula>"No"</formula>
    </cfRule>
  </conditionalFormatting>
  <conditionalFormatting sqref="C14">
    <cfRule type="cellIs" dxfId="379" priority="48" operator="equal">
      <formula>"No"</formula>
    </cfRule>
  </conditionalFormatting>
  <conditionalFormatting sqref="C19">
    <cfRule type="cellIs" dxfId="378" priority="47" operator="equal">
      <formula>"Yes"</formula>
    </cfRule>
  </conditionalFormatting>
  <conditionalFormatting sqref="C23">
    <cfRule type="cellIs" dxfId="377" priority="46" operator="equal">
      <formula>"Yes"</formula>
    </cfRule>
  </conditionalFormatting>
  <conditionalFormatting sqref="D24">
    <cfRule type="cellIs" dxfId="376" priority="29" operator="equal">
      <formula>"No"</formula>
    </cfRule>
  </conditionalFormatting>
  <conditionalFormatting sqref="D24">
    <cfRule type="cellIs" dxfId="375" priority="28" operator="equal">
      <formula>"No"</formula>
    </cfRule>
  </conditionalFormatting>
  <conditionalFormatting sqref="D22">
    <cfRule type="cellIs" dxfId="374" priority="33" operator="equal">
      <formula>"No"</formula>
    </cfRule>
  </conditionalFormatting>
  <conditionalFormatting sqref="D22">
    <cfRule type="cellIs" dxfId="373" priority="32" operator="equal">
      <formula>"No"</formula>
    </cfRule>
  </conditionalFormatting>
  <conditionalFormatting sqref="C20">
    <cfRule type="cellIs" dxfId="372" priority="35" operator="equal">
      <formula>"No"</formula>
    </cfRule>
  </conditionalFormatting>
  <conditionalFormatting sqref="C20">
    <cfRule type="cellIs" dxfId="371" priority="34" operator="equal">
      <formula>"No"</formula>
    </cfRule>
  </conditionalFormatting>
  <conditionalFormatting sqref="D20">
    <cfRule type="cellIs" dxfId="370" priority="37" operator="equal">
      <formula>"No"</formula>
    </cfRule>
  </conditionalFormatting>
  <conditionalFormatting sqref="D20">
    <cfRule type="cellIs" dxfId="369" priority="36" operator="equal">
      <formula>"No"</formula>
    </cfRule>
  </conditionalFormatting>
  <conditionalFormatting sqref="C18">
    <cfRule type="cellIs" dxfId="368" priority="39" operator="equal">
      <formula>"No"</formula>
    </cfRule>
  </conditionalFormatting>
  <conditionalFormatting sqref="C18">
    <cfRule type="cellIs" dxfId="367" priority="38" operator="equal">
      <formula>"No"</formula>
    </cfRule>
  </conditionalFormatting>
  <conditionalFormatting sqref="D18">
    <cfRule type="cellIs" dxfId="366" priority="41" operator="equal">
      <formula>"No"</formula>
    </cfRule>
  </conditionalFormatting>
  <conditionalFormatting sqref="D18">
    <cfRule type="cellIs" dxfId="365" priority="40" operator="equal">
      <formula>"No"</formula>
    </cfRule>
  </conditionalFormatting>
  <conditionalFormatting sqref="C24">
    <cfRule type="cellIs" dxfId="364" priority="27" operator="equal">
      <formula>"No"</formula>
    </cfRule>
  </conditionalFormatting>
  <conditionalFormatting sqref="C24">
    <cfRule type="cellIs" dxfId="363" priority="26" operator="equal">
      <formula>"No"</formula>
    </cfRule>
  </conditionalFormatting>
  <conditionalFormatting sqref="D26">
    <cfRule type="cellIs" dxfId="362" priority="25" operator="equal">
      <formula>"No"</formula>
    </cfRule>
  </conditionalFormatting>
  <conditionalFormatting sqref="D26">
    <cfRule type="cellIs" dxfId="361" priority="24" operator="equal">
      <formula>"No"</formula>
    </cfRule>
  </conditionalFormatting>
  <conditionalFormatting sqref="C26">
    <cfRule type="cellIs" dxfId="360" priority="23" operator="equal">
      <formula>"No"</formula>
    </cfRule>
  </conditionalFormatting>
  <conditionalFormatting sqref="C26">
    <cfRule type="cellIs" dxfId="359" priority="22" operator="equal">
      <formula>"No"</formula>
    </cfRule>
  </conditionalFormatting>
  <conditionalFormatting sqref="D28">
    <cfRule type="cellIs" dxfId="358" priority="21" operator="equal">
      <formula>"No"</formula>
    </cfRule>
  </conditionalFormatting>
  <conditionalFormatting sqref="D28">
    <cfRule type="cellIs" dxfId="357" priority="20" operator="equal">
      <formula>"No"</formula>
    </cfRule>
  </conditionalFormatting>
  <conditionalFormatting sqref="C28">
    <cfRule type="cellIs" dxfId="356" priority="19" operator="equal">
      <formula>"No"</formula>
    </cfRule>
  </conditionalFormatting>
  <conditionalFormatting sqref="C28">
    <cfRule type="cellIs" dxfId="355" priority="18" operator="equal">
      <formula>"No"</formula>
    </cfRule>
  </conditionalFormatting>
  <conditionalFormatting sqref="E64">
    <cfRule type="cellIs" dxfId="354" priority="17" operator="equal">
      <formula>"No"</formula>
    </cfRule>
  </conditionalFormatting>
  <conditionalFormatting sqref="E64">
    <cfRule type="cellIs" dxfId="353" priority="16" operator="equal">
      <formula>"No"</formula>
    </cfRule>
  </conditionalFormatting>
  <conditionalFormatting sqref="F64 F66">
    <cfRule type="cellIs" dxfId="352" priority="15" operator="equal">
      <formula>"No"</formula>
    </cfRule>
  </conditionalFormatting>
  <conditionalFormatting sqref="F64 F66">
    <cfRule type="cellIs" dxfId="351" priority="14" operator="equal">
      <formula>"No"</formula>
    </cfRule>
  </conditionalFormatting>
  <conditionalFormatting sqref="C38:C47">
    <cfRule type="cellIs" dxfId="350" priority="13" operator="equal">
      <formula>"No"</formula>
    </cfRule>
  </conditionalFormatting>
  <conditionalFormatting sqref="C38:C47">
    <cfRule type="cellIs" dxfId="349" priority="12" operator="equal">
      <formula>"No"</formula>
    </cfRule>
  </conditionalFormatting>
  <conditionalFormatting sqref="D89">
    <cfRule type="cellIs" dxfId="348" priority="11" operator="lessThan">
      <formula>#REF!</formula>
    </cfRule>
  </conditionalFormatting>
  <conditionalFormatting sqref="D14">
    <cfRule type="cellIs" dxfId="347" priority="10" operator="equal">
      <formula>"No"</formula>
    </cfRule>
  </conditionalFormatting>
  <conditionalFormatting sqref="D14">
    <cfRule type="cellIs" dxfId="346" priority="9" operator="equal">
      <formula>"No"</formula>
    </cfRule>
  </conditionalFormatting>
  <conditionalFormatting sqref="D16">
    <cfRule type="cellIs" dxfId="345" priority="8" operator="equal">
      <formula>"No"</formula>
    </cfRule>
  </conditionalFormatting>
  <conditionalFormatting sqref="D16">
    <cfRule type="cellIs" dxfId="344" priority="7" operator="equal">
      <formula>"No"</formula>
    </cfRule>
  </conditionalFormatting>
  <conditionalFormatting sqref="E66">
    <cfRule type="cellIs" dxfId="343" priority="6" operator="equal">
      <formula>"No"</formula>
    </cfRule>
  </conditionalFormatting>
  <conditionalFormatting sqref="E66">
    <cfRule type="cellIs" dxfId="342" priority="5" operator="equal">
      <formula>"No"</formula>
    </cfRule>
  </conditionalFormatting>
  <conditionalFormatting sqref="E65">
    <cfRule type="cellIs" dxfId="341" priority="4" operator="equal">
      <formula>"No"</formula>
    </cfRule>
  </conditionalFormatting>
  <conditionalFormatting sqref="E65">
    <cfRule type="cellIs" dxfId="340" priority="3" operator="equal">
      <formula>"No"</formula>
    </cfRule>
  </conditionalFormatting>
  <conditionalFormatting sqref="F65">
    <cfRule type="cellIs" dxfId="339" priority="2" operator="equal">
      <formula>"No"</formula>
    </cfRule>
  </conditionalFormatting>
  <conditionalFormatting sqref="F65">
    <cfRule type="cellIs" dxfId="338" priority="1" operator="equal">
      <formula>"No"</formula>
    </cfRule>
  </conditionalFormatting>
  <dataValidations count="2">
    <dataValidation type="list" allowBlank="1" showInputMessage="1" showErrorMessage="1" sqref="D31 C28 C14 C30 C16 C26 C18:C20 C22:C24 C64 C67:C86" xr:uid="{56D48193-131F-49BF-9B9B-0CAE17EA2E0A}">
      <formula1>"Yes, No"</formula1>
    </dataValidation>
    <dataValidation type="list" allowBlank="1" showInputMessage="1" showErrorMessage="1" sqref="C38:C56 C65:C66" xr:uid="{13397B58-B682-4FE4-B408-1E3F43366A20}">
      <formula1>"Yes, No, N/A"</formula1>
    </dataValidation>
  </dataValidation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EDFF-AD70-40B2-8C57-60F75D906A54}">
  <dimension ref="A2:L103"/>
  <sheetViews>
    <sheetView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66" t="s">
        <v>0</v>
      </c>
      <c r="D64" s="63">
        <f>IF(C64="Yes",10,0)</f>
        <v>10</v>
      </c>
      <c r="E64" s="60" t="s">
        <v>148</v>
      </c>
      <c r="F64" s="61"/>
    </row>
    <row r="65" spans="1:8" ht="54" customHeight="1" x14ac:dyDescent="0.25">
      <c r="B65" s="57" t="s">
        <v>149</v>
      </c>
      <c r="C65" s="58" t="s">
        <v>1</v>
      </c>
      <c r="D65" s="59">
        <f>IF(C64="Yes",0,(IF(C65="Yes",10,0)))</f>
        <v>0</v>
      </c>
      <c r="E65" s="60" t="s">
        <v>148</v>
      </c>
      <c r="F65" s="61"/>
    </row>
    <row r="66" spans="1:8" ht="54" customHeight="1" x14ac:dyDescent="0.25">
      <c r="B66" s="36" t="s">
        <v>150</v>
      </c>
      <c r="C66" s="66" t="s">
        <v>0</v>
      </c>
      <c r="D66" s="63">
        <f>IF(C66="Yes",10,0)</f>
        <v>10</v>
      </c>
      <c r="E66" s="22" t="s">
        <v>107</v>
      </c>
      <c r="F66" s="61"/>
      <c r="G66" t="s">
        <v>151</v>
      </c>
    </row>
    <row r="67" spans="1:8" ht="60" customHeight="1" x14ac:dyDescent="0.25">
      <c r="B67" s="35" t="s">
        <v>22</v>
      </c>
      <c r="C67" s="64" t="s">
        <v>0</v>
      </c>
      <c r="D67" s="65">
        <f>IF(C67="Yes",0.5,0)</f>
        <v>0.5</v>
      </c>
      <c r="E67" s="22" t="s">
        <v>108</v>
      </c>
      <c r="F67" s="34"/>
    </row>
    <row r="68" spans="1:8" ht="45" x14ac:dyDescent="0.25">
      <c r="B68" s="21" t="s">
        <v>23</v>
      </c>
      <c r="C68" s="64" t="s">
        <v>0</v>
      </c>
      <c r="D68" s="65">
        <f>IF(C68="Yes",0.5,0)</f>
        <v>0.5</v>
      </c>
      <c r="E68" s="22" t="s">
        <v>108</v>
      </c>
      <c r="F68" s="34"/>
    </row>
    <row r="69" spans="1:8" ht="42.75" customHeight="1" x14ac:dyDescent="0.25">
      <c r="B69" s="21" t="s">
        <v>24</v>
      </c>
      <c r="C69" s="64" t="s">
        <v>0</v>
      </c>
      <c r="D69" s="65">
        <f>IF(C69="Yes",0.5,0)</f>
        <v>0.5</v>
      </c>
      <c r="E69" s="22" t="s">
        <v>109</v>
      </c>
      <c r="F69" s="34"/>
    </row>
    <row r="70" spans="1:8" ht="60" x14ac:dyDescent="0.25">
      <c r="B70" s="21" t="s">
        <v>152</v>
      </c>
      <c r="C70" s="64" t="s">
        <v>0</v>
      </c>
      <c r="D70" s="65">
        <f>IF(C70="Yes",0.5,0)</f>
        <v>0.5</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33" t="s">
        <v>1</v>
      </c>
      <c r="D81" s="32">
        <f>IF(C81="Yes",0.5,0)</f>
        <v>0</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64" t="s">
        <v>0</v>
      </c>
      <c r="D84" s="65">
        <f>IF(C84="Yes",1,0)</f>
        <v>1</v>
      </c>
      <c r="E84" s="22" t="s">
        <v>114</v>
      </c>
      <c r="F84" s="34"/>
    </row>
    <row r="85" spans="1:6" ht="30" x14ac:dyDescent="0.25">
      <c r="A85" s="10"/>
      <c r="B85" s="37" t="s">
        <v>25</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33</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337" priority="55" operator="equal">
      <formula>"No"</formula>
    </cfRule>
  </conditionalFormatting>
  <conditionalFormatting sqref="D19">
    <cfRule type="cellIs" dxfId="336" priority="54" operator="equal">
      <formula>"Yes"</formula>
    </cfRule>
  </conditionalFormatting>
  <conditionalFormatting sqref="D23">
    <cfRule type="cellIs" dxfId="335" priority="53" operator="equal">
      <formula>"Yes"</formula>
    </cfRule>
  </conditionalFormatting>
  <conditionalFormatting sqref="D31">
    <cfRule type="cellIs" dxfId="334" priority="52" operator="equal">
      <formula>"Yes"</formula>
    </cfRule>
  </conditionalFormatting>
  <conditionalFormatting sqref="C30">
    <cfRule type="cellIs" dxfId="333" priority="43" operator="equal">
      <formula>"No"</formula>
    </cfRule>
  </conditionalFormatting>
  <conditionalFormatting sqref="C30">
    <cfRule type="cellIs" dxfId="332" priority="42" operator="equal">
      <formula>"No"</formula>
    </cfRule>
  </conditionalFormatting>
  <conditionalFormatting sqref="C22">
    <cfRule type="cellIs" dxfId="331" priority="31" operator="equal">
      <formula>"No"</formula>
    </cfRule>
  </conditionalFormatting>
  <conditionalFormatting sqref="C22">
    <cfRule type="cellIs" dxfId="330" priority="30" operator="equal">
      <formula>"No"</formula>
    </cfRule>
  </conditionalFormatting>
  <conditionalFormatting sqref="D30">
    <cfRule type="cellIs" dxfId="329" priority="51" operator="equal">
      <formula>"No"</formula>
    </cfRule>
  </conditionalFormatting>
  <conditionalFormatting sqref="D30">
    <cfRule type="cellIs" dxfId="328" priority="50" operator="equal">
      <formula>"No"</formula>
    </cfRule>
  </conditionalFormatting>
  <conditionalFormatting sqref="C16">
    <cfRule type="cellIs" dxfId="327" priority="45" operator="equal">
      <formula>"No"</formula>
    </cfRule>
  </conditionalFormatting>
  <conditionalFormatting sqref="C16">
    <cfRule type="cellIs" dxfId="326" priority="44" operator="equal">
      <formula>"No"</formula>
    </cfRule>
  </conditionalFormatting>
  <conditionalFormatting sqref="C14:C15">
    <cfRule type="cellIs" dxfId="325" priority="49" operator="equal">
      <formula>"No"</formula>
    </cfRule>
  </conditionalFormatting>
  <conditionalFormatting sqref="C14">
    <cfRule type="cellIs" dxfId="324" priority="48" operator="equal">
      <formula>"No"</formula>
    </cfRule>
  </conditionalFormatting>
  <conditionalFormatting sqref="C19">
    <cfRule type="cellIs" dxfId="323" priority="47" operator="equal">
      <formula>"Yes"</formula>
    </cfRule>
  </conditionalFormatting>
  <conditionalFormatting sqref="C23">
    <cfRule type="cellIs" dxfId="322" priority="46" operator="equal">
      <formula>"Yes"</formula>
    </cfRule>
  </conditionalFormatting>
  <conditionalFormatting sqref="D24">
    <cfRule type="cellIs" dxfId="321" priority="29" operator="equal">
      <formula>"No"</formula>
    </cfRule>
  </conditionalFormatting>
  <conditionalFormatting sqref="D24">
    <cfRule type="cellIs" dxfId="320" priority="28" operator="equal">
      <formula>"No"</formula>
    </cfRule>
  </conditionalFormatting>
  <conditionalFormatting sqref="D22">
    <cfRule type="cellIs" dxfId="319" priority="33" operator="equal">
      <formula>"No"</formula>
    </cfRule>
  </conditionalFormatting>
  <conditionalFormatting sqref="D22">
    <cfRule type="cellIs" dxfId="318" priority="32" operator="equal">
      <formula>"No"</formula>
    </cfRule>
  </conditionalFormatting>
  <conditionalFormatting sqref="C20">
    <cfRule type="cellIs" dxfId="317" priority="35" operator="equal">
      <formula>"No"</formula>
    </cfRule>
  </conditionalFormatting>
  <conditionalFormatting sqref="C20">
    <cfRule type="cellIs" dxfId="316" priority="34" operator="equal">
      <formula>"No"</formula>
    </cfRule>
  </conditionalFormatting>
  <conditionalFormatting sqref="D20">
    <cfRule type="cellIs" dxfId="315" priority="37" operator="equal">
      <formula>"No"</formula>
    </cfRule>
  </conditionalFormatting>
  <conditionalFormatting sqref="D20">
    <cfRule type="cellIs" dxfId="314" priority="36" operator="equal">
      <formula>"No"</formula>
    </cfRule>
  </conditionalFormatting>
  <conditionalFormatting sqref="C18">
    <cfRule type="cellIs" dxfId="313" priority="39" operator="equal">
      <formula>"No"</formula>
    </cfRule>
  </conditionalFormatting>
  <conditionalFormatting sqref="C18">
    <cfRule type="cellIs" dxfId="312" priority="38" operator="equal">
      <formula>"No"</formula>
    </cfRule>
  </conditionalFormatting>
  <conditionalFormatting sqref="D18">
    <cfRule type="cellIs" dxfId="311" priority="41" operator="equal">
      <formula>"No"</formula>
    </cfRule>
  </conditionalFormatting>
  <conditionalFormatting sqref="D18">
    <cfRule type="cellIs" dxfId="310" priority="40" operator="equal">
      <formula>"No"</formula>
    </cfRule>
  </conditionalFormatting>
  <conditionalFormatting sqref="C24">
    <cfRule type="cellIs" dxfId="309" priority="27" operator="equal">
      <formula>"No"</formula>
    </cfRule>
  </conditionalFormatting>
  <conditionalFormatting sqref="C24">
    <cfRule type="cellIs" dxfId="308" priority="26" operator="equal">
      <formula>"No"</formula>
    </cfRule>
  </conditionalFormatting>
  <conditionalFormatting sqref="D26">
    <cfRule type="cellIs" dxfId="307" priority="25" operator="equal">
      <formula>"No"</formula>
    </cfRule>
  </conditionalFormatting>
  <conditionalFormatting sqref="D26">
    <cfRule type="cellIs" dxfId="306" priority="24" operator="equal">
      <formula>"No"</formula>
    </cfRule>
  </conditionalFormatting>
  <conditionalFormatting sqref="C26">
    <cfRule type="cellIs" dxfId="305" priority="23" operator="equal">
      <formula>"No"</formula>
    </cfRule>
  </conditionalFormatting>
  <conditionalFormatting sqref="C26">
    <cfRule type="cellIs" dxfId="304" priority="22" operator="equal">
      <formula>"No"</formula>
    </cfRule>
  </conditionalFormatting>
  <conditionalFormatting sqref="D28">
    <cfRule type="cellIs" dxfId="303" priority="21" operator="equal">
      <formula>"No"</formula>
    </cfRule>
  </conditionalFormatting>
  <conditionalFormatting sqref="D28">
    <cfRule type="cellIs" dxfId="302" priority="20" operator="equal">
      <formula>"No"</formula>
    </cfRule>
  </conditionalFormatting>
  <conditionalFormatting sqref="C28">
    <cfRule type="cellIs" dxfId="301" priority="19" operator="equal">
      <formula>"No"</formula>
    </cfRule>
  </conditionalFormatting>
  <conditionalFormatting sqref="C28">
    <cfRule type="cellIs" dxfId="300" priority="18" operator="equal">
      <formula>"No"</formula>
    </cfRule>
  </conditionalFormatting>
  <conditionalFormatting sqref="E64">
    <cfRule type="cellIs" dxfId="299" priority="17" operator="equal">
      <formula>"No"</formula>
    </cfRule>
  </conditionalFormatting>
  <conditionalFormatting sqref="E64">
    <cfRule type="cellIs" dxfId="298" priority="16" operator="equal">
      <formula>"No"</formula>
    </cfRule>
  </conditionalFormatting>
  <conditionalFormatting sqref="F64 F66">
    <cfRule type="cellIs" dxfId="297" priority="15" operator="equal">
      <formula>"No"</formula>
    </cfRule>
  </conditionalFormatting>
  <conditionalFormatting sqref="F64 F66">
    <cfRule type="cellIs" dxfId="296" priority="14" operator="equal">
      <formula>"No"</formula>
    </cfRule>
  </conditionalFormatting>
  <conditionalFormatting sqref="C38:C47">
    <cfRule type="cellIs" dxfId="295" priority="13" operator="equal">
      <formula>"No"</formula>
    </cfRule>
  </conditionalFormatting>
  <conditionalFormatting sqref="C38:C47">
    <cfRule type="cellIs" dxfId="294" priority="12" operator="equal">
      <formula>"No"</formula>
    </cfRule>
  </conditionalFormatting>
  <conditionalFormatting sqref="D89">
    <cfRule type="cellIs" dxfId="293" priority="11" operator="lessThan">
      <formula>#REF!</formula>
    </cfRule>
  </conditionalFormatting>
  <conditionalFormatting sqref="D14">
    <cfRule type="cellIs" dxfId="292" priority="10" operator="equal">
      <formula>"No"</formula>
    </cfRule>
  </conditionalFormatting>
  <conditionalFormatting sqref="D14">
    <cfRule type="cellIs" dxfId="291" priority="9" operator="equal">
      <formula>"No"</formula>
    </cfRule>
  </conditionalFormatting>
  <conditionalFormatting sqref="D16">
    <cfRule type="cellIs" dxfId="290" priority="8" operator="equal">
      <formula>"No"</formula>
    </cfRule>
  </conditionalFormatting>
  <conditionalFormatting sqref="D16">
    <cfRule type="cellIs" dxfId="289" priority="7" operator="equal">
      <formula>"No"</formula>
    </cfRule>
  </conditionalFormatting>
  <conditionalFormatting sqref="E66">
    <cfRule type="cellIs" dxfId="288" priority="6" operator="equal">
      <formula>"No"</formula>
    </cfRule>
  </conditionalFormatting>
  <conditionalFormatting sqref="E66">
    <cfRule type="cellIs" dxfId="287" priority="5" operator="equal">
      <formula>"No"</formula>
    </cfRule>
  </conditionalFormatting>
  <conditionalFormatting sqref="E65">
    <cfRule type="cellIs" dxfId="286" priority="4" operator="equal">
      <formula>"No"</formula>
    </cfRule>
  </conditionalFormatting>
  <conditionalFormatting sqref="E65">
    <cfRule type="cellIs" dxfId="285" priority="3" operator="equal">
      <formula>"No"</formula>
    </cfRule>
  </conditionalFormatting>
  <conditionalFormatting sqref="F65">
    <cfRule type="cellIs" dxfId="284" priority="2" operator="equal">
      <formula>"No"</formula>
    </cfRule>
  </conditionalFormatting>
  <conditionalFormatting sqref="F65">
    <cfRule type="cellIs" dxfId="283" priority="1" operator="equal">
      <formula>"No"</formula>
    </cfRule>
  </conditionalFormatting>
  <dataValidations count="2">
    <dataValidation type="list" allowBlank="1" showInputMessage="1" showErrorMessage="1" sqref="D31 C28 C14 C30 C16 C26 C18:C20 C22:C24 C64 C67:C86" xr:uid="{7ABE52D0-31CC-46C0-A2B9-099D9344FB63}">
      <formula1>"Yes, No"</formula1>
    </dataValidation>
    <dataValidation type="list" allowBlank="1" showInputMessage="1" showErrorMessage="1" sqref="C38:C56 C65:C66" xr:uid="{FF3E1DCB-A8B1-4F0F-A524-0529EFF9F7DC}">
      <formula1>"Yes, No, N/A"</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7BA0-BB2F-499D-8AEB-8463F49E9B05}">
  <dimension ref="A2:L103"/>
  <sheetViews>
    <sheetView topLeftCell="A85"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1</v>
      </c>
      <c r="D64" s="59">
        <f>IF(C64="Yes",10,0)</f>
        <v>0</v>
      </c>
      <c r="E64" s="60" t="s">
        <v>148</v>
      </c>
      <c r="F64" s="61"/>
    </row>
    <row r="65" spans="1:8" ht="54" customHeight="1" x14ac:dyDescent="0.25">
      <c r="B65" s="57" t="s">
        <v>149</v>
      </c>
      <c r="C65" s="66" t="s">
        <v>0</v>
      </c>
      <c r="D65" s="63">
        <f>IF(C64="Yes",0,(IF(C65="Yes",10,0)))</f>
        <v>10</v>
      </c>
      <c r="E65" s="60" t="s">
        <v>148</v>
      </c>
      <c r="F65" s="61"/>
    </row>
    <row r="66" spans="1:8" ht="54" customHeight="1" x14ac:dyDescent="0.25">
      <c r="B66" s="36" t="s">
        <v>150</v>
      </c>
      <c r="C66" s="58" t="s">
        <v>1</v>
      </c>
      <c r="D66" s="59">
        <f>IF(C66="Yes",10,0)</f>
        <v>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33" t="s">
        <v>1</v>
      </c>
      <c r="D68" s="32">
        <f>IF(C68="Yes",0.5,0)</f>
        <v>0</v>
      </c>
      <c r="E68" s="22" t="s">
        <v>108</v>
      </c>
      <c r="F68" s="34"/>
    </row>
    <row r="69" spans="1:8" ht="42.75" customHeight="1" x14ac:dyDescent="0.25">
      <c r="B69" s="21" t="s">
        <v>24</v>
      </c>
      <c r="C69" s="64" t="s">
        <v>0</v>
      </c>
      <c r="D69" s="65">
        <f>IF(C69="Yes",0.5,0)</f>
        <v>0.5</v>
      </c>
      <c r="E69" s="22" t="s">
        <v>109</v>
      </c>
      <c r="F69" s="34"/>
    </row>
    <row r="70" spans="1:8" ht="60" x14ac:dyDescent="0.25">
      <c r="B70" s="21" t="s">
        <v>152</v>
      </c>
      <c r="C70" s="33" t="s">
        <v>1</v>
      </c>
      <c r="D70" s="32">
        <f>IF(C70="Yes",0.5,0)</f>
        <v>0</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33" t="s">
        <v>1</v>
      </c>
      <c r="D74" s="32">
        <f t="shared" si="0"/>
        <v>0</v>
      </c>
      <c r="E74" s="22" t="s">
        <v>112</v>
      </c>
      <c r="F74" s="34"/>
      <c r="H74" s="12"/>
    </row>
    <row r="75" spans="1:8" ht="45" x14ac:dyDescent="0.25">
      <c r="B75" s="21" t="s">
        <v>31</v>
      </c>
      <c r="C75" s="64" t="s">
        <v>0</v>
      </c>
      <c r="D75" s="65">
        <f t="shared" si="0"/>
        <v>1</v>
      </c>
      <c r="E75" s="22" t="s">
        <v>37</v>
      </c>
      <c r="F75" s="34"/>
      <c r="H75" s="12"/>
    </row>
    <row r="76" spans="1:8" ht="45" x14ac:dyDescent="0.25">
      <c r="B76" s="36" t="s">
        <v>32</v>
      </c>
      <c r="C76" s="33" t="s">
        <v>1</v>
      </c>
      <c r="D76" s="32">
        <f t="shared" si="0"/>
        <v>0</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33" t="s">
        <v>1</v>
      </c>
      <c r="D80" s="32">
        <f t="shared" si="0"/>
        <v>0</v>
      </c>
      <c r="E80" s="22" t="s">
        <v>37</v>
      </c>
      <c r="F80" s="34"/>
    </row>
    <row r="81" spans="1:6" ht="45" x14ac:dyDescent="0.25">
      <c r="A81" s="8"/>
      <c r="B81" s="21" t="s">
        <v>42</v>
      </c>
      <c r="C81" s="64" t="s">
        <v>0</v>
      </c>
      <c r="D81" s="65">
        <f>IF(C81="Yes",0.5,0)</f>
        <v>0.5</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45" x14ac:dyDescent="0.25">
      <c r="A85" s="10"/>
      <c r="B85" s="37" t="s">
        <v>154</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18</v>
      </c>
    </row>
    <row r="90" spans="1:6" ht="15.75" thickBot="1" x14ac:dyDescent="0.3">
      <c r="B90" s="1"/>
      <c r="C90" s="50" t="s">
        <v>47</v>
      </c>
      <c r="D90" s="51">
        <f>IF(C64="Yes",36.5,26.5)</f>
        <v>26.5</v>
      </c>
      <c r="E90" s="56"/>
    </row>
    <row r="91" spans="1:6" ht="15.75" thickBot="1" x14ac:dyDescent="0.3">
      <c r="A91" s="1"/>
      <c r="C91" s="50" t="s">
        <v>118</v>
      </c>
      <c r="D91" s="52">
        <f>IF(C64="Yes",27.5,17.5)</f>
        <v>17.5</v>
      </c>
    </row>
    <row r="92" spans="1:6" x14ac:dyDescent="0.25">
      <c r="C92"/>
    </row>
    <row r="93" spans="1:6" x14ac:dyDescent="0.25">
      <c r="C93" s="69" t="s">
        <v>155</v>
      </c>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282" priority="55" operator="equal">
      <formula>"No"</formula>
    </cfRule>
  </conditionalFormatting>
  <conditionalFormatting sqref="D19">
    <cfRule type="cellIs" dxfId="281" priority="54" operator="equal">
      <formula>"Yes"</formula>
    </cfRule>
  </conditionalFormatting>
  <conditionalFormatting sqref="D23">
    <cfRule type="cellIs" dxfId="280" priority="53" operator="equal">
      <formula>"Yes"</formula>
    </cfRule>
  </conditionalFormatting>
  <conditionalFormatting sqref="D31">
    <cfRule type="cellIs" dxfId="279" priority="52" operator="equal">
      <formula>"Yes"</formula>
    </cfRule>
  </conditionalFormatting>
  <conditionalFormatting sqref="C30">
    <cfRule type="cellIs" dxfId="278" priority="43" operator="equal">
      <formula>"No"</formula>
    </cfRule>
  </conditionalFormatting>
  <conditionalFormatting sqref="C30">
    <cfRule type="cellIs" dxfId="277" priority="42" operator="equal">
      <formula>"No"</formula>
    </cfRule>
  </conditionalFormatting>
  <conditionalFormatting sqref="C22">
    <cfRule type="cellIs" dxfId="276" priority="31" operator="equal">
      <formula>"No"</formula>
    </cfRule>
  </conditionalFormatting>
  <conditionalFormatting sqref="C22">
    <cfRule type="cellIs" dxfId="275" priority="30" operator="equal">
      <formula>"No"</formula>
    </cfRule>
  </conditionalFormatting>
  <conditionalFormatting sqref="D30">
    <cfRule type="cellIs" dxfId="274" priority="51" operator="equal">
      <formula>"No"</formula>
    </cfRule>
  </conditionalFormatting>
  <conditionalFormatting sqref="D30">
    <cfRule type="cellIs" dxfId="273" priority="50" operator="equal">
      <formula>"No"</formula>
    </cfRule>
  </conditionalFormatting>
  <conditionalFormatting sqref="C16">
    <cfRule type="cellIs" dxfId="272" priority="45" operator="equal">
      <formula>"No"</formula>
    </cfRule>
  </conditionalFormatting>
  <conditionalFormatting sqref="C16">
    <cfRule type="cellIs" dxfId="271" priority="44" operator="equal">
      <formula>"No"</formula>
    </cfRule>
  </conditionalFormatting>
  <conditionalFormatting sqref="C14:C15">
    <cfRule type="cellIs" dxfId="270" priority="49" operator="equal">
      <formula>"No"</formula>
    </cfRule>
  </conditionalFormatting>
  <conditionalFormatting sqref="C14">
    <cfRule type="cellIs" dxfId="269" priority="48" operator="equal">
      <formula>"No"</formula>
    </cfRule>
  </conditionalFormatting>
  <conditionalFormatting sqref="C19">
    <cfRule type="cellIs" dxfId="268" priority="47" operator="equal">
      <formula>"Yes"</formula>
    </cfRule>
  </conditionalFormatting>
  <conditionalFormatting sqref="C23">
    <cfRule type="cellIs" dxfId="267" priority="46" operator="equal">
      <formula>"Yes"</formula>
    </cfRule>
  </conditionalFormatting>
  <conditionalFormatting sqref="D24">
    <cfRule type="cellIs" dxfId="266" priority="29" operator="equal">
      <formula>"No"</formula>
    </cfRule>
  </conditionalFormatting>
  <conditionalFormatting sqref="D24">
    <cfRule type="cellIs" dxfId="265" priority="28" operator="equal">
      <formula>"No"</formula>
    </cfRule>
  </conditionalFormatting>
  <conditionalFormatting sqref="D22">
    <cfRule type="cellIs" dxfId="264" priority="33" operator="equal">
      <formula>"No"</formula>
    </cfRule>
  </conditionalFormatting>
  <conditionalFormatting sqref="D22">
    <cfRule type="cellIs" dxfId="263" priority="32" operator="equal">
      <formula>"No"</formula>
    </cfRule>
  </conditionalFormatting>
  <conditionalFormatting sqref="C20">
    <cfRule type="cellIs" dxfId="262" priority="35" operator="equal">
      <formula>"No"</formula>
    </cfRule>
  </conditionalFormatting>
  <conditionalFormatting sqref="C20">
    <cfRule type="cellIs" dxfId="261" priority="34" operator="equal">
      <formula>"No"</formula>
    </cfRule>
  </conditionalFormatting>
  <conditionalFormatting sqref="D20">
    <cfRule type="cellIs" dxfId="260" priority="37" operator="equal">
      <formula>"No"</formula>
    </cfRule>
  </conditionalFormatting>
  <conditionalFormatting sqref="D20">
    <cfRule type="cellIs" dxfId="259" priority="36" operator="equal">
      <formula>"No"</formula>
    </cfRule>
  </conditionalFormatting>
  <conditionalFormatting sqref="C18">
    <cfRule type="cellIs" dxfId="258" priority="39" operator="equal">
      <formula>"No"</formula>
    </cfRule>
  </conditionalFormatting>
  <conditionalFormatting sqref="C18">
    <cfRule type="cellIs" dxfId="257" priority="38" operator="equal">
      <formula>"No"</formula>
    </cfRule>
  </conditionalFormatting>
  <conditionalFormatting sqref="D18">
    <cfRule type="cellIs" dxfId="256" priority="41" operator="equal">
      <formula>"No"</formula>
    </cfRule>
  </conditionalFormatting>
  <conditionalFormatting sqref="D18">
    <cfRule type="cellIs" dxfId="255" priority="40" operator="equal">
      <formula>"No"</formula>
    </cfRule>
  </conditionalFormatting>
  <conditionalFormatting sqref="C24">
    <cfRule type="cellIs" dxfId="254" priority="27" operator="equal">
      <formula>"No"</formula>
    </cfRule>
  </conditionalFormatting>
  <conditionalFormatting sqref="C24">
    <cfRule type="cellIs" dxfId="253" priority="26" operator="equal">
      <formula>"No"</formula>
    </cfRule>
  </conditionalFormatting>
  <conditionalFormatting sqref="D26">
    <cfRule type="cellIs" dxfId="252" priority="25" operator="equal">
      <formula>"No"</formula>
    </cfRule>
  </conditionalFormatting>
  <conditionalFormatting sqref="D26">
    <cfRule type="cellIs" dxfId="251" priority="24" operator="equal">
      <formula>"No"</formula>
    </cfRule>
  </conditionalFormatting>
  <conditionalFormatting sqref="C26">
    <cfRule type="cellIs" dxfId="250" priority="23" operator="equal">
      <formula>"No"</formula>
    </cfRule>
  </conditionalFormatting>
  <conditionalFormatting sqref="C26">
    <cfRule type="cellIs" dxfId="249" priority="22" operator="equal">
      <formula>"No"</formula>
    </cfRule>
  </conditionalFormatting>
  <conditionalFormatting sqref="D28">
    <cfRule type="cellIs" dxfId="248" priority="21" operator="equal">
      <formula>"No"</formula>
    </cfRule>
  </conditionalFormatting>
  <conditionalFormatting sqref="D28">
    <cfRule type="cellIs" dxfId="247" priority="20" operator="equal">
      <formula>"No"</formula>
    </cfRule>
  </conditionalFormatting>
  <conditionalFormatting sqref="C28">
    <cfRule type="cellIs" dxfId="246" priority="19" operator="equal">
      <formula>"No"</formula>
    </cfRule>
  </conditionalFormatting>
  <conditionalFormatting sqref="C28">
    <cfRule type="cellIs" dxfId="245" priority="18" operator="equal">
      <formula>"No"</formula>
    </cfRule>
  </conditionalFormatting>
  <conditionalFormatting sqref="E64">
    <cfRule type="cellIs" dxfId="244" priority="17" operator="equal">
      <formula>"No"</formula>
    </cfRule>
  </conditionalFormatting>
  <conditionalFormatting sqref="E64">
    <cfRule type="cellIs" dxfId="243" priority="16" operator="equal">
      <formula>"No"</formula>
    </cfRule>
  </conditionalFormatting>
  <conditionalFormatting sqref="F64 F66">
    <cfRule type="cellIs" dxfId="242" priority="15" operator="equal">
      <formula>"No"</formula>
    </cfRule>
  </conditionalFormatting>
  <conditionalFormatting sqref="F64 F66">
    <cfRule type="cellIs" dxfId="241" priority="14" operator="equal">
      <formula>"No"</formula>
    </cfRule>
  </conditionalFormatting>
  <conditionalFormatting sqref="C38:C47">
    <cfRule type="cellIs" dxfId="240" priority="13" operator="equal">
      <formula>"No"</formula>
    </cfRule>
  </conditionalFormatting>
  <conditionalFormatting sqref="C38:C47">
    <cfRule type="cellIs" dxfId="239" priority="12" operator="equal">
      <formula>"No"</formula>
    </cfRule>
  </conditionalFormatting>
  <conditionalFormatting sqref="D89">
    <cfRule type="cellIs" dxfId="238" priority="11" operator="lessThan">
      <formula>#REF!</formula>
    </cfRule>
  </conditionalFormatting>
  <conditionalFormatting sqref="D14">
    <cfRule type="cellIs" dxfId="237" priority="10" operator="equal">
      <formula>"No"</formula>
    </cfRule>
  </conditionalFormatting>
  <conditionalFormatting sqref="D14">
    <cfRule type="cellIs" dxfId="236" priority="9" operator="equal">
      <formula>"No"</formula>
    </cfRule>
  </conditionalFormatting>
  <conditionalFormatting sqref="D16">
    <cfRule type="cellIs" dxfId="235" priority="8" operator="equal">
      <formula>"No"</formula>
    </cfRule>
  </conditionalFormatting>
  <conditionalFormatting sqref="D16">
    <cfRule type="cellIs" dxfId="234" priority="7" operator="equal">
      <formula>"No"</formula>
    </cfRule>
  </conditionalFormatting>
  <conditionalFormatting sqref="E66">
    <cfRule type="cellIs" dxfId="233" priority="6" operator="equal">
      <formula>"No"</formula>
    </cfRule>
  </conditionalFormatting>
  <conditionalFormatting sqref="E66">
    <cfRule type="cellIs" dxfId="232" priority="5" operator="equal">
      <formula>"No"</formula>
    </cfRule>
  </conditionalFormatting>
  <conditionalFormatting sqref="E65">
    <cfRule type="cellIs" dxfId="231" priority="4" operator="equal">
      <formula>"No"</formula>
    </cfRule>
  </conditionalFormatting>
  <conditionalFormatting sqref="E65">
    <cfRule type="cellIs" dxfId="230" priority="3" operator="equal">
      <formula>"No"</formula>
    </cfRule>
  </conditionalFormatting>
  <conditionalFormatting sqref="F65">
    <cfRule type="cellIs" dxfId="229" priority="2" operator="equal">
      <formula>"No"</formula>
    </cfRule>
  </conditionalFormatting>
  <conditionalFormatting sqref="F65">
    <cfRule type="cellIs" dxfId="228" priority="1" operator="equal">
      <formula>"No"</formula>
    </cfRule>
  </conditionalFormatting>
  <dataValidations count="2">
    <dataValidation type="list" allowBlank="1" showInputMessage="1" showErrorMessage="1" sqref="D31 C28 C14 C30 C16 C26 C18:C20 C22:C24 C64 C67:C86" xr:uid="{A8E69C64-077B-4B55-8037-C0C95AA5D9BC}">
      <formula1>"Yes, No"</formula1>
    </dataValidation>
    <dataValidation type="list" allowBlank="1" showInputMessage="1" showErrorMessage="1" sqref="C38:C56 C65:C66" xr:uid="{91DF268C-4771-468E-A0A9-C801589193DD}">
      <formula1>"Yes, No, N/A"</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FDAC2-95D4-47FE-A7F4-D47495C4FE77}">
  <dimension ref="A2:L103"/>
  <sheetViews>
    <sheetView topLeftCell="A80"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1</v>
      </c>
      <c r="D64" s="59">
        <f>IF(C64="Yes",10,0)</f>
        <v>0</v>
      </c>
      <c r="E64" s="60" t="s">
        <v>148</v>
      </c>
      <c r="F64" s="61"/>
    </row>
    <row r="65" spans="1:8" ht="54" customHeight="1" x14ac:dyDescent="0.25">
      <c r="B65" s="57" t="s">
        <v>149</v>
      </c>
      <c r="C65" s="66" t="s">
        <v>0</v>
      </c>
      <c r="D65" s="63">
        <f>IF(C64="Yes",0,(IF(C65="Yes",10,0)))</f>
        <v>10</v>
      </c>
      <c r="E65" s="60" t="s">
        <v>148</v>
      </c>
      <c r="F65" s="61"/>
    </row>
    <row r="66" spans="1:8" ht="54" customHeight="1" x14ac:dyDescent="0.25">
      <c r="B66" s="36" t="s">
        <v>150</v>
      </c>
      <c r="C66" s="58" t="s">
        <v>1</v>
      </c>
      <c r="D66" s="59">
        <f>IF(C66="Yes",10,0)</f>
        <v>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33" t="s">
        <v>1</v>
      </c>
      <c r="D68" s="32">
        <f>IF(C68="Yes",0.5,0)</f>
        <v>0</v>
      </c>
      <c r="E68" s="22" t="s">
        <v>108</v>
      </c>
      <c r="F68" s="34"/>
    </row>
    <row r="69" spans="1:8" ht="42.75" customHeight="1" x14ac:dyDescent="0.25">
      <c r="B69" s="21" t="s">
        <v>24</v>
      </c>
      <c r="C69" s="64" t="s">
        <v>0</v>
      </c>
      <c r="D69" s="65">
        <f>IF(C69="Yes",0.5,0)</f>
        <v>0.5</v>
      </c>
      <c r="E69" s="22" t="s">
        <v>109</v>
      </c>
      <c r="F69" s="34"/>
    </row>
    <row r="70" spans="1:8" ht="60" x14ac:dyDescent="0.25">
      <c r="B70" s="21" t="s">
        <v>152</v>
      </c>
      <c r="C70" s="33" t="s">
        <v>1</v>
      </c>
      <c r="D70" s="32">
        <f>IF(C70="Yes",0.5,0)</f>
        <v>0</v>
      </c>
      <c r="E70" s="22" t="s">
        <v>110</v>
      </c>
      <c r="F70" s="34"/>
    </row>
    <row r="71" spans="1:8" ht="45" x14ac:dyDescent="0.25">
      <c r="B71" s="21" t="s">
        <v>27</v>
      </c>
      <c r="C71" s="33" t="s">
        <v>1</v>
      </c>
      <c r="D71" s="32">
        <f t="shared" ref="D71:D80" si="0">IF(C71="Yes",1,0)</f>
        <v>0</v>
      </c>
      <c r="E71" s="22" t="s">
        <v>111</v>
      </c>
      <c r="F71" s="34"/>
    </row>
    <row r="72" spans="1:8" ht="52.5" customHeight="1" x14ac:dyDescent="0.25">
      <c r="B72" s="21" t="s">
        <v>28</v>
      </c>
      <c r="C72" s="33" t="s">
        <v>1</v>
      </c>
      <c r="D72" s="32">
        <f t="shared" si="0"/>
        <v>0</v>
      </c>
      <c r="E72" s="22" t="s">
        <v>111</v>
      </c>
      <c r="F72" s="34"/>
    </row>
    <row r="73" spans="1:8" ht="45" x14ac:dyDescent="0.25">
      <c r="B73" s="21" t="s">
        <v>29</v>
      </c>
      <c r="C73" s="33" t="s">
        <v>1</v>
      </c>
      <c r="D73" s="32">
        <f t="shared" si="0"/>
        <v>0</v>
      </c>
      <c r="E73" s="22" t="s">
        <v>112</v>
      </c>
      <c r="F73" s="34"/>
      <c r="H73" s="12"/>
    </row>
    <row r="74" spans="1:8" ht="45" x14ac:dyDescent="0.25">
      <c r="B74" s="21" t="s">
        <v>30</v>
      </c>
      <c r="C74" s="33" t="s">
        <v>1</v>
      </c>
      <c r="D74" s="32">
        <f t="shared" si="0"/>
        <v>0</v>
      </c>
      <c r="E74" s="22" t="s">
        <v>112</v>
      </c>
      <c r="F74" s="34"/>
      <c r="H74" s="12"/>
    </row>
    <row r="75" spans="1:8" ht="45" x14ac:dyDescent="0.25">
      <c r="B75" s="21" t="s">
        <v>31</v>
      </c>
      <c r="C75" s="64" t="s">
        <v>0</v>
      </c>
      <c r="D75" s="65">
        <f t="shared" si="0"/>
        <v>1</v>
      </c>
      <c r="E75" s="22" t="s">
        <v>37</v>
      </c>
      <c r="F75" s="34"/>
      <c r="H75" s="12"/>
    </row>
    <row r="76" spans="1:8" ht="45" x14ac:dyDescent="0.25">
      <c r="B76" s="36" t="s">
        <v>32</v>
      </c>
      <c r="C76" s="33" t="s">
        <v>1</v>
      </c>
      <c r="D76" s="32">
        <f t="shared" si="0"/>
        <v>0</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33" t="s">
        <v>1</v>
      </c>
      <c r="D80" s="32">
        <f t="shared" si="0"/>
        <v>0</v>
      </c>
      <c r="E80" s="22" t="s">
        <v>37</v>
      </c>
      <c r="F80" s="34"/>
    </row>
    <row r="81" spans="1:6" ht="45" x14ac:dyDescent="0.25">
      <c r="A81" s="8"/>
      <c r="B81" s="21" t="s">
        <v>42</v>
      </c>
      <c r="C81" s="64" t="s">
        <v>0</v>
      </c>
      <c r="D81" s="65">
        <f>IF(C81="Yes",0.5,0)</f>
        <v>0.5</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45" x14ac:dyDescent="0.25">
      <c r="A85" s="10"/>
      <c r="B85" s="37" t="s">
        <v>154</v>
      </c>
      <c r="C85" s="33" t="s">
        <v>1</v>
      </c>
      <c r="D85" s="32">
        <f>IF(C85="Yes",0.5,0)</f>
        <v>0</v>
      </c>
      <c r="E85" s="22" t="s">
        <v>115</v>
      </c>
      <c r="F85" s="34"/>
    </row>
    <row r="86" spans="1:6" ht="45.75" thickBot="1" x14ac:dyDescent="0.3">
      <c r="A86" s="10"/>
      <c r="B86" s="38" t="s">
        <v>153</v>
      </c>
      <c r="C86" s="67" t="s">
        <v>0</v>
      </c>
      <c r="D86" s="68">
        <f>IF(C86="Yes",0.5,0)</f>
        <v>0.5</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15.5</v>
      </c>
    </row>
    <row r="90" spans="1:6" ht="15.75" thickBot="1" x14ac:dyDescent="0.3">
      <c r="B90" s="1"/>
      <c r="C90" s="50" t="s">
        <v>47</v>
      </c>
      <c r="D90" s="51">
        <f>IF(C64="Yes",36.5,26.5)</f>
        <v>26.5</v>
      </c>
      <c r="E90" s="56"/>
    </row>
    <row r="91" spans="1:6" ht="15.75" thickBot="1" x14ac:dyDescent="0.3">
      <c r="A91" s="1"/>
      <c r="C91" s="50" t="s">
        <v>118</v>
      </c>
      <c r="D91" s="52">
        <f>IF(C64="Yes",27.5,17.5)</f>
        <v>17.5</v>
      </c>
    </row>
    <row r="92" spans="1:6" x14ac:dyDescent="0.25">
      <c r="C92"/>
    </row>
    <row r="93" spans="1:6" x14ac:dyDescent="0.25">
      <c r="C93" s="69" t="s">
        <v>156</v>
      </c>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227" priority="55" operator="equal">
      <formula>"No"</formula>
    </cfRule>
  </conditionalFormatting>
  <conditionalFormatting sqref="D19">
    <cfRule type="cellIs" dxfId="226" priority="54" operator="equal">
      <formula>"Yes"</formula>
    </cfRule>
  </conditionalFormatting>
  <conditionalFormatting sqref="D23">
    <cfRule type="cellIs" dxfId="225" priority="53" operator="equal">
      <formula>"Yes"</formula>
    </cfRule>
  </conditionalFormatting>
  <conditionalFormatting sqref="D31">
    <cfRule type="cellIs" dxfId="224" priority="52" operator="equal">
      <formula>"Yes"</formula>
    </cfRule>
  </conditionalFormatting>
  <conditionalFormatting sqref="C30">
    <cfRule type="cellIs" dxfId="223" priority="43" operator="equal">
      <formula>"No"</formula>
    </cfRule>
  </conditionalFormatting>
  <conditionalFormatting sqref="C30">
    <cfRule type="cellIs" dxfId="222" priority="42" operator="equal">
      <formula>"No"</formula>
    </cfRule>
  </conditionalFormatting>
  <conditionalFormatting sqref="C22">
    <cfRule type="cellIs" dxfId="221" priority="31" operator="equal">
      <formula>"No"</formula>
    </cfRule>
  </conditionalFormatting>
  <conditionalFormatting sqref="C22">
    <cfRule type="cellIs" dxfId="220" priority="30" operator="equal">
      <formula>"No"</formula>
    </cfRule>
  </conditionalFormatting>
  <conditionalFormatting sqref="D30">
    <cfRule type="cellIs" dxfId="219" priority="51" operator="equal">
      <formula>"No"</formula>
    </cfRule>
  </conditionalFormatting>
  <conditionalFormatting sqref="D30">
    <cfRule type="cellIs" dxfId="218" priority="50" operator="equal">
      <formula>"No"</formula>
    </cfRule>
  </conditionalFormatting>
  <conditionalFormatting sqref="C16">
    <cfRule type="cellIs" dxfId="217" priority="45" operator="equal">
      <formula>"No"</formula>
    </cfRule>
  </conditionalFormatting>
  <conditionalFormatting sqref="C16">
    <cfRule type="cellIs" dxfId="216" priority="44" operator="equal">
      <formula>"No"</formula>
    </cfRule>
  </conditionalFormatting>
  <conditionalFormatting sqref="C14:C15">
    <cfRule type="cellIs" dxfId="215" priority="49" operator="equal">
      <formula>"No"</formula>
    </cfRule>
  </conditionalFormatting>
  <conditionalFormatting sqref="C14">
    <cfRule type="cellIs" dxfId="214" priority="48" operator="equal">
      <formula>"No"</formula>
    </cfRule>
  </conditionalFormatting>
  <conditionalFormatting sqref="C19">
    <cfRule type="cellIs" dxfId="213" priority="47" operator="equal">
      <formula>"Yes"</formula>
    </cfRule>
  </conditionalFormatting>
  <conditionalFormatting sqref="C23">
    <cfRule type="cellIs" dxfId="212" priority="46" operator="equal">
      <formula>"Yes"</formula>
    </cfRule>
  </conditionalFormatting>
  <conditionalFormatting sqref="D24">
    <cfRule type="cellIs" dxfId="211" priority="29" operator="equal">
      <formula>"No"</formula>
    </cfRule>
  </conditionalFormatting>
  <conditionalFormatting sqref="D24">
    <cfRule type="cellIs" dxfId="210" priority="28" operator="equal">
      <formula>"No"</formula>
    </cfRule>
  </conditionalFormatting>
  <conditionalFormatting sqref="D22">
    <cfRule type="cellIs" dxfId="209" priority="33" operator="equal">
      <formula>"No"</formula>
    </cfRule>
  </conditionalFormatting>
  <conditionalFormatting sqref="D22">
    <cfRule type="cellIs" dxfId="208" priority="32" operator="equal">
      <formula>"No"</formula>
    </cfRule>
  </conditionalFormatting>
  <conditionalFormatting sqref="C20">
    <cfRule type="cellIs" dxfId="207" priority="35" operator="equal">
      <formula>"No"</formula>
    </cfRule>
  </conditionalFormatting>
  <conditionalFormatting sqref="C20">
    <cfRule type="cellIs" dxfId="206" priority="34" operator="equal">
      <formula>"No"</formula>
    </cfRule>
  </conditionalFormatting>
  <conditionalFormatting sqref="D20">
    <cfRule type="cellIs" dxfId="205" priority="37" operator="equal">
      <formula>"No"</formula>
    </cfRule>
  </conditionalFormatting>
  <conditionalFormatting sqref="D20">
    <cfRule type="cellIs" dxfId="204" priority="36" operator="equal">
      <formula>"No"</formula>
    </cfRule>
  </conditionalFormatting>
  <conditionalFormatting sqref="C18">
    <cfRule type="cellIs" dxfId="203" priority="39" operator="equal">
      <formula>"No"</formula>
    </cfRule>
  </conditionalFormatting>
  <conditionalFormatting sqref="C18">
    <cfRule type="cellIs" dxfId="202" priority="38" operator="equal">
      <formula>"No"</formula>
    </cfRule>
  </conditionalFormatting>
  <conditionalFormatting sqref="D18">
    <cfRule type="cellIs" dxfId="201" priority="41" operator="equal">
      <formula>"No"</formula>
    </cfRule>
  </conditionalFormatting>
  <conditionalFormatting sqref="D18">
    <cfRule type="cellIs" dxfId="200" priority="40" operator="equal">
      <formula>"No"</formula>
    </cfRule>
  </conditionalFormatting>
  <conditionalFormatting sqref="C24">
    <cfRule type="cellIs" dxfId="199" priority="27" operator="equal">
      <formula>"No"</formula>
    </cfRule>
  </conditionalFormatting>
  <conditionalFormatting sqref="C24">
    <cfRule type="cellIs" dxfId="198" priority="26" operator="equal">
      <formula>"No"</formula>
    </cfRule>
  </conditionalFormatting>
  <conditionalFormatting sqref="D26">
    <cfRule type="cellIs" dxfId="197" priority="25" operator="equal">
      <formula>"No"</formula>
    </cfRule>
  </conditionalFormatting>
  <conditionalFormatting sqref="D26">
    <cfRule type="cellIs" dxfId="196" priority="24" operator="equal">
      <formula>"No"</formula>
    </cfRule>
  </conditionalFormatting>
  <conditionalFormatting sqref="C26">
    <cfRule type="cellIs" dxfId="195" priority="23" operator="equal">
      <formula>"No"</formula>
    </cfRule>
  </conditionalFormatting>
  <conditionalFormatting sqref="C26">
    <cfRule type="cellIs" dxfId="194" priority="22" operator="equal">
      <formula>"No"</formula>
    </cfRule>
  </conditionalFormatting>
  <conditionalFormatting sqref="D28">
    <cfRule type="cellIs" dxfId="193" priority="21" operator="equal">
      <formula>"No"</formula>
    </cfRule>
  </conditionalFormatting>
  <conditionalFormatting sqref="D28">
    <cfRule type="cellIs" dxfId="192" priority="20" operator="equal">
      <formula>"No"</formula>
    </cfRule>
  </conditionalFormatting>
  <conditionalFormatting sqref="C28">
    <cfRule type="cellIs" dxfId="191" priority="19" operator="equal">
      <formula>"No"</formula>
    </cfRule>
  </conditionalFormatting>
  <conditionalFormatting sqref="C28">
    <cfRule type="cellIs" dxfId="190" priority="18" operator="equal">
      <formula>"No"</formula>
    </cfRule>
  </conditionalFormatting>
  <conditionalFormatting sqref="E64">
    <cfRule type="cellIs" dxfId="189" priority="17" operator="equal">
      <formula>"No"</formula>
    </cfRule>
  </conditionalFormatting>
  <conditionalFormatting sqref="E64">
    <cfRule type="cellIs" dxfId="188" priority="16" operator="equal">
      <formula>"No"</formula>
    </cfRule>
  </conditionalFormatting>
  <conditionalFormatting sqref="F64 F66">
    <cfRule type="cellIs" dxfId="187" priority="15" operator="equal">
      <formula>"No"</formula>
    </cfRule>
  </conditionalFormatting>
  <conditionalFormatting sqref="F64 F66">
    <cfRule type="cellIs" dxfId="186" priority="14" operator="equal">
      <formula>"No"</formula>
    </cfRule>
  </conditionalFormatting>
  <conditionalFormatting sqref="C38:C47">
    <cfRule type="cellIs" dxfId="185" priority="13" operator="equal">
      <formula>"No"</formula>
    </cfRule>
  </conditionalFormatting>
  <conditionalFormatting sqref="C38:C47">
    <cfRule type="cellIs" dxfId="184" priority="12" operator="equal">
      <formula>"No"</formula>
    </cfRule>
  </conditionalFormatting>
  <conditionalFormatting sqref="D89">
    <cfRule type="cellIs" dxfId="183" priority="11" operator="lessThan">
      <formula>#REF!</formula>
    </cfRule>
  </conditionalFormatting>
  <conditionalFormatting sqref="D14">
    <cfRule type="cellIs" dxfId="182" priority="10" operator="equal">
      <formula>"No"</formula>
    </cfRule>
  </conditionalFormatting>
  <conditionalFormatting sqref="D14">
    <cfRule type="cellIs" dxfId="181" priority="9" operator="equal">
      <formula>"No"</formula>
    </cfRule>
  </conditionalFormatting>
  <conditionalFormatting sqref="D16">
    <cfRule type="cellIs" dxfId="180" priority="8" operator="equal">
      <formula>"No"</formula>
    </cfRule>
  </conditionalFormatting>
  <conditionalFormatting sqref="D16">
    <cfRule type="cellIs" dxfId="179" priority="7" operator="equal">
      <formula>"No"</formula>
    </cfRule>
  </conditionalFormatting>
  <conditionalFormatting sqref="E66">
    <cfRule type="cellIs" dxfId="178" priority="6" operator="equal">
      <formula>"No"</formula>
    </cfRule>
  </conditionalFormatting>
  <conditionalFormatting sqref="E66">
    <cfRule type="cellIs" dxfId="177" priority="5" operator="equal">
      <formula>"No"</formula>
    </cfRule>
  </conditionalFormatting>
  <conditionalFormatting sqref="E65">
    <cfRule type="cellIs" dxfId="176" priority="4" operator="equal">
      <formula>"No"</formula>
    </cfRule>
  </conditionalFormatting>
  <conditionalFormatting sqref="E65">
    <cfRule type="cellIs" dxfId="175" priority="3" operator="equal">
      <formula>"No"</formula>
    </cfRule>
  </conditionalFormatting>
  <conditionalFormatting sqref="F65">
    <cfRule type="cellIs" dxfId="174" priority="2" operator="equal">
      <formula>"No"</formula>
    </cfRule>
  </conditionalFormatting>
  <conditionalFormatting sqref="F65">
    <cfRule type="cellIs" dxfId="173" priority="1" operator="equal">
      <formula>"No"</formula>
    </cfRule>
  </conditionalFormatting>
  <dataValidations count="2">
    <dataValidation type="list" allowBlank="1" showInputMessage="1" showErrorMessage="1" sqref="D31 C28 C14 C30 C16 C26 C18:C20 C22:C24 C64 C67:C86" xr:uid="{AB9397EB-2060-4024-A4E0-83A29EE16061}">
      <formula1>"Yes, No"</formula1>
    </dataValidation>
    <dataValidation type="list" allowBlank="1" showInputMessage="1" showErrorMessage="1" sqref="C38:C56 C65:C66" xr:uid="{7A5E3AD4-6380-4E96-916E-0AC53EDA0BDD}">
      <formula1>"Yes, No, N/A"</formula1>
    </dataValidation>
  </dataValidation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E37DB-2B39-4B00-9528-928BB93FA8B4}">
  <dimension ref="A2:L103"/>
  <sheetViews>
    <sheetView topLeftCell="A83" zoomScale="130" zoomScaleNormal="130" workbookViewId="0">
      <selection activeCell="C93" sqref="C93"/>
    </sheetView>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66" t="s">
        <v>0</v>
      </c>
      <c r="D64" s="63">
        <f>IF(C64="Yes",10,0)</f>
        <v>10</v>
      </c>
      <c r="E64" s="60" t="s">
        <v>148</v>
      </c>
      <c r="F64" s="61"/>
    </row>
    <row r="65" spans="1:8" ht="54" customHeight="1" x14ac:dyDescent="0.25">
      <c r="B65" s="57" t="s">
        <v>149</v>
      </c>
      <c r="C65" s="58" t="s">
        <v>1</v>
      </c>
      <c r="D65" s="59">
        <f>IF(C64="Yes",0,(IF(C65="Yes",10,0)))</f>
        <v>0</v>
      </c>
      <c r="E65" s="60" t="s">
        <v>148</v>
      </c>
      <c r="F65" s="61"/>
    </row>
    <row r="66" spans="1:8" ht="54" customHeight="1" x14ac:dyDescent="0.25">
      <c r="B66" s="36" t="s">
        <v>150</v>
      </c>
      <c r="C66" s="66" t="s">
        <v>0</v>
      </c>
      <c r="D66" s="63">
        <f>IF(C66="Yes",10,0)</f>
        <v>10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33" t="s">
        <v>1</v>
      </c>
      <c r="D68" s="32">
        <f>IF(C68="Yes",0.5,0)</f>
        <v>0</v>
      </c>
      <c r="E68" s="22" t="s">
        <v>108</v>
      </c>
      <c r="F68" s="34"/>
    </row>
    <row r="69" spans="1:8" ht="42.75" customHeight="1" x14ac:dyDescent="0.25">
      <c r="B69" s="21" t="s">
        <v>24</v>
      </c>
      <c r="C69" s="33" t="s">
        <v>1</v>
      </c>
      <c r="D69" s="32">
        <f>IF(C69="Yes",0.5,0)</f>
        <v>0</v>
      </c>
      <c r="E69" s="22" t="s">
        <v>109</v>
      </c>
      <c r="F69" s="34"/>
    </row>
    <row r="70" spans="1:8" ht="60" x14ac:dyDescent="0.25">
      <c r="B70" s="21" t="s">
        <v>152</v>
      </c>
      <c r="C70" s="33" t="s">
        <v>1</v>
      </c>
      <c r="D70" s="32">
        <f>IF(C70="Yes",0.5,0)</f>
        <v>0</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33" t="s">
        <v>1</v>
      </c>
      <c r="D81" s="32">
        <f>IF(C81="Yes",0.5,0)</f>
        <v>0</v>
      </c>
      <c r="E81" s="22" t="s">
        <v>43</v>
      </c>
      <c r="F81" s="34"/>
    </row>
    <row r="82" spans="1:6" ht="75" x14ac:dyDescent="0.25">
      <c r="A82" s="8"/>
      <c r="B82" s="21" t="s">
        <v>33</v>
      </c>
      <c r="C82" s="64" t="s">
        <v>0</v>
      </c>
      <c r="D82" s="65">
        <f>IF(C82="Yes",1,0)</f>
        <v>1</v>
      </c>
      <c r="E82" s="22" t="s">
        <v>114</v>
      </c>
      <c r="F82" s="34"/>
    </row>
    <row r="83" spans="1:6" ht="75" x14ac:dyDescent="0.25">
      <c r="B83" s="21" t="s">
        <v>34</v>
      </c>
      <c r="C83" s="33" t="s">
        <v>1</v>
      </c>
      <c r="D83" s="32">
        <f>IF(C83="Yes",1,0)</f>
        <v>0</v>
      </c>
      <c r="E83" s="22" t="s">
        <v>114</v>
      </c>
      <c r="F83" s="34"/>
    </row>
    <row r="84" spans="1:6" ht="75" x14ac:dyDescent="0.25">
      <c r="A84" s="8"/>
      <c r="B84" s="21" t="s">
        <v>35</v>
      </c>
      <c r="C84" s="64" t="s">
        <v>0</v>
      </c>
      <c r="D84" s="65">
        <f>IF(C84="Yes",1,0)</f>
        <v>1</v>
      </c>
      <c r="E84" s="22" t="s">
        <v>114</v>
      </c>
      <c r="F84" s="34"/>
    </row>
    <row r="85" spans="1:6" ht="45" x14ac:dyDescent="0.25">
      <c r="A85" s="10"/>
      <c r="B85" s="37" t="s">
        <v>154</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32</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s="69" t="s">
        <v>155</v>
      </c>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172" priority="55" operator="equal">
      <formula>"No"</formula>
    </cfRule>
  </conditionalFormatting>
  <conditionalFormatting sqref="D19">
    <cfRule type="cellIs" dxfId="171" priority="54" operator="equal">
      <formula>"Yes"</formula>
    </cfRule>
  </conditionalFormatting>
  <conditionalFormatting sqref="D23">
    <cfRule type="cellIs" dxfId="170" priority="53" operator="equal">
      <formula>"Yes"</formula>
    </cfRule>
  </conditionalFormatting>
  <conditionalFormatting sqref="D31">
    <cfRule type="cellIs" dxfId="169" priority="52" operator="equal">
      <formula>"Yes"</formula>
    </cfRule>
  </conditionalFormatting>
  <conditionalFormatting sqref="C30">
    <cfRule type="cellIs" dxfId="168" priority="43" operator="equal">
      <formula>"No"</formula>
    </cfRule>
  </conditionalFormatting>
  <conditionalFormatting sqref="C30">
    <cfRule type="cellIs" dxfId="167" priority="42" operator="equal">
      <formula>"No"</formula>
    </cfRule>
  </conditionalFormatting>
  <conditionalFormatting sqref="C22">
    <cfRule type="cellIs" dxfId="166" priority="31" operator="equal">
      <formula>"No"</formula>
    </cfRule>
  </conditionalFormatting>
  <conditionalFormatting sqref="C22">
    <cfRule type="cellIs" dxfId="165" priority="30" operator="equal">
      <formula>"No"</formula>
    </cfRule>
  </conditionalFormatting>
  <conditionalFormatting sqref="D30">
    <cfRule type="cellIs" dxfId="164" priority="51" operator="equal">
      <formula>"No"</formula>
    </cfRule>
  </conditionalFormatting>
  <conditionalFormatting sqref="D30">
    <cfRule type="cellIs" dxfId="163" priority="50" operator="equal">
      <formula>"No"</formula>
    </cfRule>
  </conditionalFormatting>
  <conditionalFormatting sqref="C16">
    <cfRule type="cellIs" dxfId="162" priority="45" operator="equal">
      <formula>"No"</formula>
    </cfRule>
  </conditionalFormatting>
  <conditionalFormatting sqref="C16">
    <cfRule type="cellIs" dxfId="161" priority="44" operator="equal">
      <formula>"No"</formula>
    </cfRule>
  </conditionalFormatting>
  <conditionalFormatting sqref="C14:C15">
    <cfRule type="cellIs" dxfId="160" priority="49" operator="equal">
      <formula>"No"</formula>
    </cfRule>
  </conditionalFormatting>
  <conditionalFormatting sqref="C14">
    <cfRule type="cellIs" dxfId="159" priority="48" operator="equal">
      <formula>"No"</formula>
    </cfRule>
  </conditionalFormatting>
  <conditionalFormatting sqref="C19">
    <cfRule type="cellIs" dxfId="158" priority="47" operator="equal">
      <formula>"Yes"</formula>
    </cfRule>
  </conditionalFormatting>
  <conditionalFormatting sqref="C23">
    <cfRule type="cellIs" dxfId="157" priority="46" operator="equal">
      <formula>"Yes"</formula>
    </cfRule>
  </conditionalFormatting>
  <conditionalFormatting sqref="D24">
    <cfRule type="cellIs" dxfId="156" priority="29" operator="equal">
      <formula>"No"</formula>
    </cfRule>
  </conditionalFormatting>
  <conditionalFormatting sqref="D24">
    <cfRule type="cellIs" dxfId="155" priority="28" operator="equal">
      <formula>"No"</formula>
    </cfRule>
  </conditionalFormatting>
  <conditionalFormatting sqref="D22">
    <cfRule type="cellIs" dxfId="154" priority="33" operator="equal">
      <formula>"No"</formula>
    </cfRule>
  </conditionalFormatting>
  <conditionalFormatting sqref="D22">
    <cfRule type="cellIs" dxfId="153" priority="32" operator="equal">
      <formula>"No"</formula>
    </cfRule>
  </conditionalFormatting>
  <conditionalFormatting sqref="C20">
    <cfRule type="cellIs" dxfId="152" priority="35" operator="equal">
      <formula>"No"</formula>
    </cfRule>
  </conditionalFormatting>
  <conditionalFormatting sqref="C20">
    <cfRule type="cellIs" dxfId="151" priority="34" operator="equal">
      <formula>"No"</formula>
    </cfRule>
  </conditionalFormatting>
  <conditionalFormatting sqref="D20">
    <cfRule type="cellIs" dxfId="150" priority="37" operator="equal">
      <formula>"No"</formula>
    </cfRule>
  </conditionalFormatting>
  <conditionalFormatting sqref="D20">
    <cfRule type="cellIs" dxfId="149" priority="36" operator="equal">
      <formula>"No"</formula>
    </cfRule>
  </conditionalFormatting>
  <conditionalFormatting sqref="C18">
    <cfRule type="cellIs" dxfId="148" priority="39" operator="equal">
      <formula>"No"</formula>
    </cfRule>
  </conditionalFormatting>
  <conditionalFormatting sqref="C18">
    <cfRule type="cellIs" dxfId="147" priority="38" operator="equal">
      <formula>"No"</formula>
    </cfRule>
  </conditionalFormatting>
  <conditionalFormatting sqref="D18">
    <cfRule type="cellIs" dxfId="146" priority="41" operator="equal">
      <formula>"No"</formula>
    </cfRule>
  </conditionalFormatting>
  <conditionalFormatting sqref="D18">
    <cfRule type="cellIs" dxfId="145" priority="40" operator="equal">
      <formula>"No"</formula>
    </cfRule>
  </conditionalFormatting>
  <conditionalFormatting sqref="C24">
    <cfRule type="cellIs" dxfId="144" priority="27" operator="equal">
      <formula>"No"</formula>
    </cfRule>
  </conditionalFormatting>
  <conditionalFormatting sqref="C24">
    <cfRule type="cellIs" dxfId="143" priority="26" operator="equal">
      <formula>"No"</formula>
    </cfRule>
  </conditionalFormatting>
  <conditionalFormatting sqref="D26">
    <cfRule type="cellIs" dxfId="142" priority="25" operator="equal">
      <formula>"No"</formula>
    </cfRule>
  </conditionalFormatting>
  <conditionalFormatting sqref="D26">
    <cfRule type="cellIs" dxfId="141" priority="24" operator="equal">
      <formula>"No"</formula>
    </cfRule>
  </conditionalFormatting>
  <conditionalFormatting sqref="C26">
    <cfRule type="cellIs" dxfId="140" priority="23" operator="equal">
      <formula>"No"</formula>
    </cfRule>
  </conditionalFormatting>
  <conditionalFormatting sqref="C26">
    <cfRule type="cellIs" dxfId="139" priority="22" operator="equal">
      <formula>"No"</formula>
    </cfRule>
  </conditionalFormatting>
  <conditionalFormatting sqref="D28">
    <cfRule type="cellIs" dxfId="138" priority="21" operator="equal">
      <formula>"No"</formula>
    </cfRule>
  </conditionalFormatting>
  <conditionalFormatting sqref="D28">
    <cfRule type="cellIs" dxfId="137" priority="20" operator="equal">
      <formula>"No"</formula>
    </cfRule>
  </conditionalFormatting>
  <conditionalFormatting sqref="C28">
    <cfRule type="cellIs" dxfId="136" priority="19" operator="equal">
      <formula>"No"</formula>
    </cfRule>
  </conditionalFormatting>
  <conditionalFormatting sqref="C28">
    <cfRule type="cellIs" dxfId="135" priority="18" operator="equal">
      <formula>"No"</formula>
    </cfRule>
  </conditionalFormatting>
  <conditionalFormatting sqref="E64">
    <cfRule type="cellIs" dxfId="134" priority="17" operator="equal">
      <formula>"No"</formula>
    </cfRule>
  </conditionalFormatting>
  <conditionalFormatting sqref="E64">
    <cfRule type="cellIs" dxfId="133" priority="16" operator="equal">
      <formula>"No"</formula>
    </cfRule>
  </conditionalFormatting>
  <conditionalFormatting sqref="F64 F66">
    <cfRule type="cellIs" dxfId="132" priority="15" operator="equal">
      <formula>"No"</formula>
    </cfRule>
  </conditionalFormatting>
  <conditionalFormatting sqref="F64 F66">
    <cfRule type="cellIs" dxfId="131" priority="14" operator="equal">
      <formula>"No"</formula>
    </cfRule>
  </conditionalFormatting>
  <conditionalFormatting sqref="C38:C47">
    <cfRule type="cellIs" dxfId="130" priority="13" operator="equal">
      <formula>"No"</formula>
    </cfRule>
  </conditionalFormatting>
  <conditionalFormatting sqref="C38:C47">
    <cfRule type="cellIs" dxfId="129" priority="12" operator="equal">
      <formula>"No"</formula>
    </cfRule>
  </conditionalFormatting>
  <conditionalFormatting sqref="D89">
    <cfRule type="cellIs" dxfId="128" priority="11" operator="lessThan">
      <formula>#REF!</formula>
    </cfRule>
  </conditionalFormatting>
  <conditionalFormatting sqref="D14">
    <cfRule type="cellIs" dxfId="127" priority="10" operator="equal">
      <formula>"No"</formula>
    </cfRule>
  </conditionalFormatting>
  <conditionalFormatting sqref="D14">
    <cfRule type="cellIs" dxfId="126" priority="9" operator="equal">
      <formula>"No"</formula>
    </cfRule>
  </conditionalFormatting>
  <conditionalFormatting sqref="D16">
    <cfRule type="cellIs" dxfId="125" priority="8" operator="equal">
      <formula>"No"</formula>
    </cfRule>
  </conditionalFormatting>
  <conditionalFormatting sqref="D16">
    <cfRule type="cellIs" dxfId="124" priority="7" operator="equal">
      <formula>"No"</formula>
    </cfRule>
  </conditionalFormatting>
  <conditionalFormatting sqref="E66">
    <cfRule type="cellIs" dxfId="123" priority="6" operator="equal">
      <formula>"No"</formula>
    </cfRule>
  </conditionalFormatting>
  <conditionalFormatting sqref="E66">
    <cfRule type="cellIs" dxfId="122" priority="5" operator="equal">
      <formula>"No"</formula>
    </cfRule>
  </conditionalFormatting>
  <conditionalFormatting sqref="E65">
    <cfRule type="cellIs" dxfId="121" priority="4" operator="equal">
      <formula>"No"</formula>
    </cfRule>
  </conditionalFormatting>
  <conditionalFormatting sqref="E65">
    <cfRule type="cellIs" dxfId="120" priority="3" operator="equal">
      <formula>"No"</formula>
    </cfRule>
  </conditionalFormatting>
  <conditionalFormatting sqref="F65">
    <cfRule type="cellIs" dxfId="119" priority="2" operator="equal">
      <formula>"No"</formula>
    </cfRule>
  </conditionalFormatting>
  <conditionalFormatting sqref="F65">
    <cfRule type="cellIs" dxfId="118" priority="1" operator="equal">
      <formula>"No"</formula>
    </cfRule>
  </conditionalFormatting>
  <dataValidations count="2">
    <dataValidation type="list" allowBlank="1" showInputMessage="1" showErrorMessage="1" sqref="D31 C28 C14 C30 C16 C26 C18:C20 C22:C24 C64 C67:C86" xr:uid="{EEFC8681-9F19-4BBB-BE55-A0DAC8B9911E}">
      <formula1>"Yes, No"</formula1>
    </dataValidation>
    <dataValidation type="list" allowBlank="1" showInputMessage="1" showErrorMessage="1" sqref="C38:C56 C65:C66" xr:uid="{5D84D315-1A2B-46CE-BA2C-5A1E544D9B69}">
      <formula1>"Yes, No, N/A"</formula1>
    </dataValidation>
  </dataValidation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415B-41C8-4280-B0DA-741C6F9FEBD6}">
  <dimension ref="A1"/>
  <sheetViews>
    <sheetView workbookViewId="0">
      <selection activeCell="H30" sqref="H30"/>
    </sheetView>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65079-2A02-4101-B520-3C090F653BA8}">
  <dimension ref="A2:L106"/>
  <sheetViews>
    <sheetView topLeftCell="A59" zoomScale="115" zoomScaleNormal="115" workbookViewId="0">
      <selection activeCell="H30" sqref="H30"/>
    </sheetView>
  </sheetViews>
  <sheetFormatPr defaultRowHeight="15" outlineLevelRow="1" x14ac:dyDescent="0.25"/>
  <cols>
    <col min="1" max="1" width="4.140625" customWidth="1"/>
    <col min="2" max="2" width="66"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157</v>
      </c>
      <c r="C64" s="58" t="s">
        <v>0</v>
      </c>
      <c r="D64" s="59" t="s">
        <v>12</v>
      </c>
      <c r="E64" s="60" t="s">
        <v>148</v>
      </c>
      <c r="F64" s="61"/>
    </row>
    <row r="65" spans="2:8" ht="54" customHeight="1" x14ac:dyDescent="0.25">
      <c r="B65" s="57" t="s">
        <v>158</v>
      </c>
      <c r="C65" s="58" t="s">
        <v>1</v>
      </c>
      <c r="D65" s="59" t="s">
        <v>12</v>
      </c>
      <c r="E65" s="60" t="s">
        <v>148</v>
      </c>
      <c r="F65" s="61"/>
    </row>
    <row r="66" spans="2:8" ht="54" customHeight="1" x14ac:dyDescent="0.25">
      <c r="B66" s="57" t="s">
        <v>159</v>
      </c>
      <c r="C66" s="58" t="s">
        <v>1</v>
      </c>
      <c r="D66" s="59" t="s">
        <v>12</v>
      </c>
      <c r="E66" s="60" t="s">
        <v>148</v>
      </c>
      <c r="F66" s="61"/>
    </row>
    <row r="67" spans="2:8" ht="54" customHeight="1" x14ac:dyDescent="0.25">
      <c r="B67" s="62" t="s">
        <v>160</v>
      </c>
      <c r="C67" s="58"/>
      <c r="D67" s="63">
        <f>IF(OR(C64="Yes",C65,"Yes",C66="Yes"),10,0)</f>
        <v>10</v>
      </c>
      <c r="E67" s="60"/>
      <c r="F67" s="61"/>
    </row>
    <row r="68" spans="2:8" ht="54" customHeight="1" x14ac:dyDescent="0.25">
      <c r="B68" s="36" t="s">
        <v>161</v>
      </c>
      <c r="C68" s="58" t="s">
        <v>1</v>
      </c>
      <c r="D68" s="59">
        <f>IF(C68="Yes",10,0)</f>
        <v>0</v>
      </c>
      <c r="E68" s="22" t="s">
        <v>107</v>
      </c>
      <c r="F68" s="61"/>
      <c r="G68" t="s">
        <v>151</v>
      </c>
    </row>
    <row r="69" spans="2:8" ht="54" customHeight="1" x14ac:dyDescent="0.25">
      <c r="B69" s="36" t="s">
        <v>162</v>
      </c>
      <c r="C69" s="58" t="s">
        <v>12</v>
      </c>
      <c r="D69" s="59">
        <f>IF(C69="Yes",10,0)</f>
        <v>0</v>
      </c>
      <c r="E69" s="22" t="s">
        <v>107</v>
      </c>
      <c r="F69" s="61"/>
    </row>
    <row r="70" spans="2:8" ht="60" customHeight="1" x14ac:dyDescent="0.25">
      <c r="B70" s="35" t="s">
        <v>22</v>
      </c>
      <c r="C70" s="33" t="s">
        <v>0</v>
      </c>
      <c r="D70" s="32">
        <f>IF(C70="Yes",0.5,0)</f>
        <v>0.5</v>
      </c>
      <c r="E70" s="22" t="s">
        <v>108</v>
      </c>
      <c r="F70" s="34"/>
    </row>
    <row r="71" spans="2:8" ht="45" x14ac:dyDescent="0.25">
      <c r="B71" s="21" t="s">
        <v>23</v>
      </c>
      <c r="C71" s="33" t="s">
        <v>0</v>
      </c>
      <c r="D71" s="32">
        <f>IF(C71="Yes",0.5,0)</f>
        <v>0.5</v>
      </c>
      <c r="E71" s="22" t="s">
        <v>108</v>
      </c>
      <c r="F71" s="34"/>
    </row>
    <row r="72" spans="2:8" ht="42.75" customHeight="1" x14ac:dyDescent="0.25">
      <c r="B72" s="21" t="s">
        <v>163</v>
      </c>
      <c r="C72" s="33" t="s">
        <v>0</v>
      </c>
      <c r="D72" s="32">
        <f>IF(C72="Yes",0.5,0)</f>
        <v>0.5</v>
      </c>
      <c r="E72" s="22" t="s">
        <v>109</v>
      </c>
      <c r="F72" s="34"/>
    </row>
    <row r="73" spans="2:8" ht="60" x14ac:dyDescent="0.25">
      <c r="B73" s="21" t="s">
        <v>152</v>
      </c>
      <c r="C73" s="33" t="s">
        <v>0</v>
      </c>
      <c r="D73" s="32">
        <f>IF(C73="Yes",0.5,0)</f>
        <v>0.5</v>
      </c>
      <c r="E73" s="22" t="s">
        <v>110</v>
      </c>
      <c r="F73" s="34"/>
    </row>
    <row r="74" spans="2:8" ht="45" x14ac:dyDescent="0.25">
      <c r="B74" s="21" t="s">
        <v>27</v>
      </c>
      <c r="C74" s="33" t="s">
        <v>0</v>
      </c>
      <c r="D74" s="32">
        <f t="shared" ref="D74:D83" si="0">IF(C74="Yes",1,0)</f>
        <v>1</v>
      </c>
      <c r="E74" s="22" t="s">
        <v>111</v>
      </c>
      <c r="F74" s="34"/>
    </row>
    <row r="75" spans="2:8" ht="52.5" customHeight="1" x14ac:dyDescent="0.25">
      <c r="B75" s="21" t="s">
        <v>28</v>
      </c>
      <c r="C75" s="33" t="s">
        <v>0</v>
      </c>
      <c r="D75" s="32">
        <f t="shared" si="0"/>
        <v>1</v>
      </c>
      <c r="E75" s="22" t="s">
        <v>111</v>
      </c>
      <c r="F75" s="34"/>
    </row>
    <row r="76" spans="2:8" ht="45" x14ac:dyDescent="0.25">
      <c r="B76" s="21" t="s">
        <v>29</v>
      </c>
      <c r="C76" s="33" t="s">
        <v>0</v>
      </c>
      <c r="D76" s="32">
        <f t="shared" si="0"/>
        <v>1</v>
      </c>
      <c r="E76" s="22" t="s">
        <v>112</v>
      </c>
      <c r="F76" s="34"/>
      <c r="H76" s="12"/>
    </row>
    <row r="77" spans="2:8" ht="45" x14ac:dyDescent="0.25">
      <c r="B77" s="21" t="s">
        <v>30</v>
      </c>
      <c r="C77" s="33" t="s">
        <v>0</v>
      </c>
      <c r="D77" s="32">
        <f t="shared" si="0"/>
        <v>1</v>
      </c>
      <c r="E77" s="22" t="s">
        <v>112</v>
      </c>
      <c r="F77" s="34"/>
      <c r="H77" s="12"/>
    </row>
    <row r="78" spans="2:8" ht="45" x14ac:dyDescent="0.25">
      <c r="B78" s="21" t="s">
        <v>31</v>
      </c>
      <c r="C78" s="33" t="s">
        <v>0</v>
      </c>
      <c r="D78" s="32">
        <f t="shared" si="0"/>
        <v>1</v>
      </c>
      <c r="E78" s="22" t="s">
        <v>37</v>
      </c>
      <c r="F78" s="34"/>
      <c r="H78" s="12"/>
    </row>
    <row r="79" spans="2:8" ht="45" x14ac:dyDescent="0.25">
      <c r="B79" s="36" t="s">
        <v>32</v>
      </c>
      <c r="C79" s="33" t="s">
        <v>0</v>
      </c>
      <c r="D79" s="32">
        <f t="shared" si="0"/>
        <v>1</v>
      </c>
      <c r="E79" s="22" t="s">
        <v>37</v>
      </c>
      <c r="F79" s="34"/>
    </row>
    <row r="80" spans="2:8" ht="45" x14ac:dyDescent="0.25">
      <c r="B80" s="21" t="s">
        <v>38</v>
      </c>
      <c r="C80" s="33" t="s">
        <v>0</v>
      </c>
      <c r="D80" s="32">
        <f t="shared" si="0"/>
        <v>1</v>
      </c>
      <c r="E80" s="22" t="s">
        <v>39</v>
      </c>
      <c r="F80" s="34"/>
    </row>
    <row r="81" spans="1:8" ht="45" x14ac:dyDescent="0.25">
      <c r="A81" s="8"/>
      <c r="B81" s="21" t="s">
        <v>40</v>
      </c>
      <c r="C81" s="33" t="s">
        <v>0</v>
      </c>
      <c r="D81" s="32">
        <f t="shared" si="0"/>
        <v>1</v>
      </c>
      <c r="E81" s="22" t="s">
        <v>113</v>
      </c>
      <c r="F81" s="34"/>
    </row>
    <row r="82" spans="1:8" ht="60" x14ac:dyDescent="0.25">
      <c r="A82" s="8"/>
      <c r="B82" s="21" t="s">
        <v>41</v>
      </c>
      <c r="C82" s="33" t="s">
        <v>0</v>
      </c>
      <c r="D82" s="32">
        <f t="shared" si="0"/>
        <v>1</v>
      </c>
      <c r="E82" s="22" t="s">
        <v>113</v>
      </c>
      <c r="F82" s="34"/>
      <c r="H82" s="6"/>
    </row>
    <row r="83" spans="1:8" ht="45" x14ac:dyDescent="0.25">
      <c r="A83" s="8"/>
      <c r="B83" s="21" t="s">
        <v>36</v>
      </c>
      <c r="C83" s="33" t="s">
        <v>0</v>
      </c>
      <c r="D83" s="32">
        <f t="shared" si="0"/>
        <v>1</v>
      </c>
      <c r="E83" s="22" t="s">
        <v>37</v>
      </c>
      <c r="F83" s="34"/>
    </row>
    <row r="84" spans="1:8" ht="45" x14ac:dyDescent="0.25">
      <c r="A84" s="8"/>
      <c r="B84" s="21" t="s">
        <v>42</v>
      </c>
      <c r="C84" s="33" t="s">
        <v>0</v>
      </c>
      <c r="D84" s="32">
        <f>IF(C84="Yes",0.5,0)</f>
        <v>0.5</v>
      </c>
      <c r="E84" s="22" t="s">
        <v>43</v>
      </c>
      <c r="F84" s="34"/>
    </row>
    <row r="85" spans="1:8" ht="75" x14ac:dyDescent="0.25">
      <c r="A85" s="8"/>
      <c r="B85" s="21" t="s">
        <v>33</v>
      </c>
      <c r="C85" s="33" t="s">
        <v>0</v>
      </c>
      <c r="D85" s="32">
        <f>IF(C85="Yes",1,0)</f>
        <v>1</v>
      </c>
      <c r="E85" s="22" t="s">
        <v>114</v>
      </c>
      <c r="F85" s="34"/>
    </row>
    <row r="86" spans="1:8" ht="75" x14ac:dyDescent="0.25">
      <c r="B86" s="21" t="s">
        <v>34</v>
      </c>
      <c r="C86" s="33" t="s">
        <v>0</v>
      </c>
      <c r="D86" s="32">
        <f>IF(C86="Yes",1,0)</f>
        <v>1</v>
      </c>
      <c r="E86" s="22" t="s">
        <v>114</v>
      </c>
      <c r="F86" s="34"/>
    </row>
    <row r="87" spans="1:8" ht="75" x14ac:dyDescent="0.25">
      <c r="A87" s="8"/>
      <c r="B87" s="21" t="s">
        <v>35</v>
      </c>
      <c r="C87" s="33" t="s">
        <v>0</v>
      </c>
      <c r="D87" s="32">
        <f>IF(C87="Yes",1,0)</f>
        <v>1</v>
      </c>
      <c r="E87" s="22" t="s">
        <v>114</v>
      </c>
      <c r="F87" s="34"/>
    </row>
    <row r="88" spans="1:8" ht="45" x14ac:dyDescent="0.25">
      <c r="A88" s="10"/>
      <c r="B88" s="37" t="s">
        <v>154</v>
      </c>
      <c r="C88" s="33" t="s">
        <v>0</v>
      </c>
      <c r="D88" s="32">
        <f>IF(C88="Yes",0.5,0)</f>
        <v>0.5</v>
      </c>
      <c r="E88" s="22" t="s">
        <v>115</v>
      </c>
      <c r="F88" s="34"/>
    </row>
    <row r="89" spans="1:8" ht="45.75" thickBot="1" x14ac:dyDescent="0.3">
      <c r="A89" s="10"/>
      <c r="B89" s="38" t="s">
        <v>153</v>
      </c>
      <c r="C89" s="39" t="s">
        <v>0</v>
      </c>
      <c r="D89" s="40">
        <f>IF(C89="Yes",0.5,0)</f>
        <v>0.5</v>
      </c>
      <c r="E89" s="24" t="s">
        <v>117</v>
      </c>
      <c r="F89" s="41"/>
    </row>
    <row r="90" spans="1:8" ht="15" customHeight="1" x14ac:dyDescent="0.25">
      <c r="C90" s="7"/>
    </row>
    <row r="91" spans="1:8" ht="15.75" thickBot="1" x14ac:dyDescent="0.3">
      <c r="C91"/>
      <c r="D91" s="55"/>
    </row>
    <row r="92" spans="1:8" ht="15.75" thickBot="1" x14ac:dyDescent="0.3">
      <c r="B92" s="1"/>
      <c r="C92" s="50" t="s">
        <v>46</v>
      </c>
      <c r="D92" s="51">
        <f>SUM(D64:D89)</f>
        <v>26.5</v>
      </c>
    </row>
    <row r="93" spans="1:8" ht="15.75" thickBot="1" x14ac:dyDescent="0.3">
      <c r="B93" s="1"/>
      <c r="C93" s="50" t="s">
        <v>47</v>
      </c>
      <c r="D93" s="51">
        <f>IF(AND(C64="Yes",C65="Yes"),46.5,IF(AND(C64="No",C65="No",C66="Yes"),26.5,36.5))</f>
        <v>36.5</v>
      </c>
      <c r="E93" s="56"/>
    </row>
    <row r="94" spans="1:8" ht="15.75" thickBot="1" x14ac:dyDescent="0.3">
      <c r="A94" s="1"/>
      <c r="C94" s="50" t="s">
        <v>118</v>
      </c>
      <c r="D94" s="52">
        <f>IF(AND(C64="Yes",C65="Yes"),37.5,IF(AND(C64="No",C65="No",C66="Yes"),17.5,27.5))</f>
        <v>27.5</v>
      </c>
    </row>
    <row r="95" spans="1:8" x14ac:dyDescent="0.25">
      <c r="C95"/>
    </row>
    <row r="96" spans="1:8" x14ac:dyDescent="0.25">
      <c r="C96"/>
      <c r="D96" s="55"/>
    </row>
    <row r="97" spans="3:4" x14ac:dyDescent="0.25">
      <c r="D97" s="56"/>
    </row>
    <row r="98" spans="3:4" x14ac:dyDescent="0.25">
      <c r="D98" s="56"/>
    </row>
    <row r="105" spans="3:4" x14ac:dyDescent="0.25">
      <c r="C105"/>
    </row>
    <row r="106" spans="3:4" x14ac:dyDescent="0.25">
      <c r="C106"/>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70:F89">
    <cfRule type="cellIs" dxfId="117" priority="59" operator="equal">
      <formula>"No"</formula>
    </cfRule>
  </conditionalFormatting>
  <conditionalFormatting sqref="D19">
    <cfRule type="cellIs" dxfId="116" priority="58" operator="equal">
      <formula>"Yes"</formula>
    </cfRule>
  </conditionalFormatting>
  <conditionalFormatting sqref="D23">
    <cfRule type="cellIs" dxfId="115" priority="57" operator="equal">
      <formula>"Yes"</formula>
    </cfRule>
  </conditionalFormatting>
  <conditionalFormatting sqref="D31">
    <cfRule type="cellIs" dxfId="114" priority="56" operator="equal">
      <formula>"Yes"</formula>
    </cfRule>
  </conditionalFormatting>
  <conditionalFormatting sqref="C30">
    <cfRule type="cellIs" dxfId="113" priority="47" operator="equal">
      <formula>"No"</formula>
    </cfRule>
  </conditionalFormatting>
  <conditionalFormatting sqref="C30">
    <cfRule type="cellIs" dxfId="112" priority="46" operator="equal">
      <formula>"No"</formula>
    </cfRule>
  </conditionalFormatting>
  <conditionalFormatting sqref="C22">
    <cfRule type="cellIs" dxfId="111" priority="35" operator="equal">
      <formula>"No"</formula>
    </cfRule>
  </conditionalFormatting>
  <conditionalFormatting sqref="C22">
    <cfRule type="cellIs" dxfId="110" priority="34" operator="equal">
      <formula>"No"</formula>
    </cfRule>
  </conditionalFormatting>
  <conditionalFormatting sqref="D30">
    <cfRule type="cellIs" dxfId="109" priority="55" operator="equal">
      <formula>"No"</formula>
    </cfRule>
  </conditionalFormatting>
  <conditionalFormatting sqref="D30">
    <cfRule type="cellIs" dxfId="108" priority="54" operator="equal">
      <formula>"No"</formula>
    </cfRule>
  </conditionalFormatting>
  <conditionalFormatting sqref="C16">
    <cfRule type="cellIs" dxfId="107" priority="49" operator="equal">
      <formula>"No"</formula>
    </cfRule>
  </conditionalFormatting>
  <conditionalFormatting sqref="C16">
    <cfRule type="cellIs" dxfId="106" priority="48" operator="equal">
      <formula>"No"</formula>
    </cfRule>
  </conditionalFormatting>
  <conditionalFormatting sqref="C14:C15">
    <cfRule type="cellIs" dxfId="105" priority="53" operator="equal">
      <formula>"No"</formula>
    </cfRule>
  </conditionalFormatting>
  <conditionalFormatting sqref="C14">
    <cfRule type="cellIs" dxfId="104" priority="52" operator="equal">
      <formula>"No"</formula>
    </cfRule>
  </conditionalFormatting>
  <conditionalFormatting sqref="C19">
    <cfRule type="cellIs" dxfId="103" priority="51" operator="equal">
      <formula>"Yes"</formula>
    </cfRule>
  </conditionalFormatting>
  <conditionalFormatting sqref="C23">
    <cfRule type="cellIs" dxfId="102" priority="50" operator="equal">
      <formula>"Yes"</formula>
    </cfRule>
  </conditionalFormatting>
  <conditionalFormatting sqref="D24">
    <cfRule type="cellIs" dxfId="101" priority="33" operator="equal">
      <formula>"No"</formula>
    </cfRule>
  </conditionalFormatting>
  <conditionalFormatting sqref="D24">
    <cfRule type="cellIs" dxfId="100" priority="32" operator="equal">
      <formula>"No"</formula>
    </cfRule>
  </conditionalFormatting>
  <conditionalFormatting sqref="D22">
    <cfRule type="cellIs" dxfId="99" priority="37" operator="equal">
      <formula>"No"</formula>
    </cfRule>
  </conditionalFormatting>
  <conditionalFormatting sqref="D22">
    <cfRule type="cellIs" dxfId="98" priority="36" operator="equal">
      <formula>"No"</formula>
    </cfRule>
  </conditionalFormatting>
  <conditionalFormatting sqref="C20">
    <cfRule type="cellIs" dxfId="97" priority="39" operator="equal">
      <formula>"No"</formula>
    </cfRule>
  </conditionalFormatting>
  <conditionalFormatting sqref="C20">
    <cfRule type="cellIs" dxfId="96" priority="38" operator="equal">
      <formula>"No"</formula>
    </cfRule>
  </conditionalFormatting>
  <conditionalFormatting sqref="D20">
    <cfRule type="cellIs" dxfId="95" priority="41" operator="equal">
      <formula>"No"</formula>
    </cfRule>
  </conditionalFormatting>
  <conditionalFormatting sqref="D20">
    <cfRule type="cellIs" dxfId="94" priority="40" operator="equal">
      <formula>"No"</formula>
    </cfRule>
  </conditionalFormatting>
  <conditionalFormatting sqref="C18">
    <cfRule type="cellIs" dxfId="93" priority="43" operator="equal">
      <formula>"No"</formula>
    </cfRule>
  </conditionalFormatting>
  <conditionalFormatting sqref="C18">
    <cfRule type="cellIs" dxfId="92" priority="42" operator="equal">
      <formula>"No"</formula>
    </cfRule>
  </conditionalFormatting>
  <conditionalFormatting sqref="D18">
    <cfRule type="cellIs" dxfId="91" priority="45" operator="equal">
      <formula>"No"</formula>
    </cfRule>
  </conditionalFormatting>
  <conditionalFormatting sqref="D18">
    <cfRule type="cellIs" dxfId="90" priority="44" operator="equal">
      <formula>"No"</formula>
    </cfRule>
  </conditionalFormatting>
  <conditionalFormatting sqref="C24">
    <cfRule type="cellIs" dxfId="89" priority="31" operator="equal">
      <formula>"No"</formula>
    </cfRule>
  </conditionalFormatting>
  <conditionalFormatting sqref="C24">
    <cfRule type="cellIs" dxfId="88" priority="30" operator="equal">
      <formula>"No"</formula>
    </cfRule>
  </conditionalFormatting>
  <conditionalFormatting sqref="D26">
    <cfRule type="cellIs" dxfId="87" priority="29" operator="equal">
      <formula>"No"</formula>
    </cfRule>
  </conditionalFormatting>
  <conditionalFormatting sqref="D26">
    <cfRule type="cellIs" dxfId="86" priority="28" operator="equal">
      <formula>"No"</formula>
    </cfRule>
  </conditionalFormatting>
  <conditionalFormatting sqref="C26">
    <cfRule type="cellIs" dxfId="85" priority="27" operator="equal">
      <formula>"No"</formula>
    </cfRule>
  </conditionalFormatting>
  <conditionalFormatting sqref="C26">
    <cfRule type="cellIs" dxfId="84" priority="26" operator="equal">
      <formula>"No"</formula>
    </cfRule>
  </conditionalFormatting>
  <conditionalFormatting sqref="D28">
    <cfRule type="cellIs" dxfId="83" priority="25" operator="equal">
      <formula>"No"</formula>
    </cfRule>
  </conditionalFormatting>
  <conditionalFormatting sqref="D28">
    <cfRule type="cellIs" dxfId="82" priority="24" operator="equal">
      <formula>"No"</formula>
    </cfRule>
  </conditionalFormatting>
  <conditionalFormatting sqref="C28">
    <cfRule type="cellIs" dxfId="81" priority="23" operator="equal">
      <formula>"No"</formula>
    </cfRule>
  </conditionalFormatting>
  <conditionalFormatting sqref="C28">
    <cfRule type="cellIs" dxfId="80" priority="22" operator="equal">
      <formula>"No"</formula>
    </cfRule>
  </conditionalFormatting>
  <conditionalFormatting sqref="E64:E65">
    <cfRule type="cellIs" dxfId="79" priority="21" operator="equal">
      <formula>"No"</formula>
    </cfRule>
  </conditionalFormatting>
  <conditionalFormatting sqref="E64:E65">
    <cfRule type="cellIs" dxfId="78" priority="20" operator="equal">
      <formula>"No"</formula>
    </cfRule>
  </conditionalFormatting>
  <conditionalFormatting sqref="F64:F65 F68">
    <cfRule type="cellIs" dxfId="77" priority="19" operator="equal">
      <formula>"No"</formula>
    </cfRule>
  </conditionalFormatting>
  <conditionalFormatting sqref="F64:F65 F68">
    <cfRule type="cellIs" dxfId="76" priority="18" operator="equal">
      <formula>"No"</formula>
    </cfRule>
  </conditionalFormatting>
  <conditionalFormatting sqref="C38:C47">
    <cfRule type="cellIs" dxfId="75" priority="17" operator="equal">
      <formula>"No"</formula>
    </cfRule>
  </conditionalFormatting>
  <conditionalFormatting sqref="C38:C47">
    <cfRule type="cellIs" dxfId="74" priority="16" operator="equal">
      <formula>"No"</formula>
    </cfRule>
  </conditionalFormatting>
  <conditionalFormatting sqref="D92">
    <cfRule type="cellIs" dxfId="73" priority="15" operator="lessThan">
      <formula>#REF!</formula>
    </cfRule>
  </conditionalFormatting>
  <conditionalFormatting sqref="D14">
    <cfRule type="cellIs" dxfId="72" priority="14" operator="equal">
      <formula>"No"</formula>
    </cfRule>
  </conditionalFormatting>
  <conditionalFormatting sqref="D14">
    <cfRule type="cellIs" dxfId="71" priority="13" operator="equal">
      <formula>"No"</formula>
    </cfRule>
  </conditionalFormatting>
  <conditionalFormatting sqref="D16">
    <cfRule type="cellIs" dxfId="70" priority="12" operator="equal">
      <formula>"No"</formula>
    </cfRule>
  </conditionalFormatting>
  <conditionalFormatting sqref="D16">
    <cfRule type="cellIs" dxfId="69" priority="11" operator="equal">
      <formula>"No"</formula>
    </cfRule>
  </conditionalFormatting>
  <conditionalFormatting sqref="E68">
    <cfRule type="cellIs" dxfId="68" priority="10" operator="equal">
      <formula>"No"</formula>
    </cfRule>
  </conditionalFormatting>
  <conditionalFormatting sqref="E68">
    <cfRule type="cellIs" dxfId="67" priority="9" operator="equal">
      <formula>"No"</formula>
    </cfRule>
  </conditionalFormatting>
  <conditionalFormatting sqref="E66:E67">
    <cfRule type="cellIs" dxfId="66" priority="8" operator="equal">
      <formula>"No"</formula>
    </cfRule>
  </conditionalFormatting>
  <conditionalFormatting sqref="E66:E67">
    <cfRule type="cellIs" dxfId="65" priority="7" operator="equal">
      <formula>"No"</formula>
    </cfRule>
  </conditionalFormatting>
  <conditionalFormatting sqref="F66:F67">
    <cfRule type="cellIs" dxfId="64" priority="6" operator="equal">
      <formula>"No"</formula>
    </cfRule>
  </conditionalFormatting>
  <conditionalFormatting sqref="F66:F67">
    <cfRule type="cellIs" dxfId="63" priority="5" operator="equal">
      <formula>"No"</formula>
    </cfRule>
  </conditionalFormatting>
  <conditionalFormatting sqref="F69">
    <cfRule type="cellIs" dxfId="62" priority="4" operator="equal">
      <formula>"No"</formula>
    </cfRule>
  </conditionalFormatting>
  <conditionalFormatting sqref="F69">
    <cfRule type="cellIs" dxfId="61" priority="3" operator="equal">
      <formula>"No"</formula>
    </cfRule>
  </conditionalFormatting>
  <conditionalFormatting sqref="E69">
    <cfRule type="cellIs" dxfId="60" priority="2" operator="equal">
      <formula>"No"</formula>
    </cfRule>
  </conditionalFormatting>
  <conditionalFormatting sqref="E69">
    <cfRule type="cellIs" dxfId="59" priority="1" operator="equal">
      <formula>"No"</formula>
    </cfRule>
  </conditionalFormatting>
  <dataValidations count="2">
    <dataValidation type="list" allowBlank="1" showInputMessage="1" showErrorMessage="1" sqref="D31 C28 C14 C30 C16 C26 C18:C20 C22:C24 C70:C89 C64:C65 C67" xr:uid="{79663AA5-7F92-4C59-A12D-23ADF803D5D7}">
      <formula1>"Yes, No"</formula1>
    </dataValidation>
    <dataValidation type="list" allowBlank="1" showInputMessage="1" showErrorMessage="1" sqref="C38:C56 C66 C68:C69" xr:uid="{367CC85B-257D-414D-AADF-3573179E5814}">
      <formula1>"Yes, No, N/A"</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8B14-39F7-4776-A2D2-706A0C93A312}">
  <dimension ref="A2:L106"/>
  <sheetViews>
    <sheetView topLeftCell="A62" zoomScale="115" zoomScaleNormal="115" workbookViewId="0">
      <selection activeCell="H30" sqref="H30"/>
    </sheetView>
  </sheetViews>
  <sheetFormatPr defaultRowHeight="15" outlineLevelRow="1" x14ac:dyDescent="0.25"/>
  <cols>
    <col min="1" max="1" width="4.140625" customWidth="1"/>
    <col min="2" max="2" width="66"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157</v>
      </c>
      <c r="C64" s="58" t="s">
        <v>0</v>
      </c>
      <c r="D64" s="59" t="s">
        <v>12</v>
      </c>
      <c r="E64" s="60" t="s">
        <v>148</v>
      </c>
      <c r="F64" s="61"/>
    </row>
    <row r="65" spans="2:8" ht="54" customHeight="1" x14ac:dyDescent="0.25">
      <c r="B65" s="57" t="s">
        <v>158</v>
      </c>
      <c r="C65" s="58" t="s">
        <v>1</v>
      </c>
      <c r="D65" s="59" t="s">
        <v>12</v>
      </c>
      <c r="E65" s="60" t="s">
        <v>148</v>
      </c>
      <c r="F65" s="61"/>
    </row>
    <row r="66" spans="2:8" ht="54" customHeight="1" x14ac:dyDescent="0.25">
      <c r="B66" s="57" t="s">
        <v>159</v>
      </c>
      <c r="C66" s="58" t="s">
        <v>1</v>
      </c>
      <c r="D66" s="59" t="s">
        <v>12</v>
      </c>
      <c r="E66" s="60" t="s">
        <v>148</v>
      </c>
      <c r="F66" s="61"/>
    </row>
    <row r="67" spans="2:8" ht="54" customHeight="1" x14ac:dyDescent="0.25">
      <c r="B67" s="62" t="s">
        <v>160</v>
      </c>
      <c r="C67" s="58"/>
      <c r="D67" s="63">
        <f>IF(OR(C64="Yes",C65,"Yes",C66="Yes"),20,0)</f>
        <v>20</v>
      </c>
      <c r="E67" s="60"/>
      <c r="F67" s="61"/>
    </row>
    <row r="68" spans="2:8" ht="54" customHeight="1" x14ac:dyDescent="0.25">
      <c r="B68" s="36" t="s">
        <v>161</v>
      </c>
      <c r="C68" s="58" t="s">
        <v>0</v>
      </c>
      <c r="D68" s="59">
        <f>IF(C68="Yes",1,0)</f>
        <v>1</v>
      </c>
      <c r="E68" s="22" t="s">
        <v>107</v>
      </c>
      <c r="F68" s="61"/>
      <c r="G68" t="s">
        <v>151</v>
      </c>
    </row>
    <row r="69" spans="2:8" ht="54" customHeight="1" x14ac:dyDescent="0.25">
      <c r="B69" s="36" t="s">
        <v>162</v>
      </c>
      <c r="C69" s="58" t="s">
        <v>12</v>
      </c>
      <c r="D69" s="59">
        <f>IF(C69="Yes",1,0)</f>
        <v>0</v>
      </c>
      <c r="E69" s="22" t="s">
        <v>107</v>
      </c>
      <c r="F69" s="61"/>
    </row>
    <row r="70" spans="2:8" ht="60" customHeight="1" x14ac:dyDescent="0.25">
      <c r="B70" s="35" t="s">
        <v>22</v>
      </c>
      <c r="C70" s="33" t="s">
        <v>0</v>
      </c>
      <c r="D70" s="32">
        <f>IF(C70="Yes",0.5,0)</f>
        <v>0.5</v>
      </c>
      <c r="E70" s="22" t="s">
        <v>108</v>
      </c>
      <c r="F70" s="34"/>
    </row>
    <row r="71" spans="2:8" ht="45" x14ac:dyDescent="0.25">
      <c r="B71" s="21" t="s">
        <v>23</v>
      </c>
      <c r="C71" s="33" t="s">
        <v>0</v>
      </c>
      <c r="D71" s="32">
        <f>IF(C71="Yes",0.5,0)</f>
        <v>0.5</v>
      </c>
      <c r="E71" s="22" t="s">
        <v>108</v>
      </c>
      <c r="F71" s="34"/>
    </row>
    <row r="72" spans="2:8" ht="42.75" customHeight="1" x14ac:dyDescent="0.25">
      <c r="B72" s="21" t="s">
        <v>163</v>
      </c>
      <c r="C72" s="33" t="s">
        <v>0</v>
      </c>
      <c r="D72" s="32">
        <f>IF(C72="Yes",0.5,0)</f>
        <v>0.5</v>
      </c>
      <c r="E72" s="22" t="s">
        <v>109</v>
      </c>
      <c r="F72" s="34"/>
    </row>
    <row r="73" spans="2:8" ht="60" x14ac:dyDescent="0.25">
      <c r="B73" s="21" t="s">
        <v>152</v>
      </c>
      <c r="C73" s="33" t="s">
        <v>0</v>
      </c>
      <c r="D73" s="32">
        <f>IF(C73="Yes",0.5,0)</f>
        <v>0.5</v>
      </c>
      <c r="E73" s="22" t="s">
        <v>110</v>
      </c>
      <c r="F73" s="34"/>
    </row>
    <row r="74" spans="2:8" ht="45" x14ac:dyDescent="0.25">
      <c r="B74" s="21" t="s">
        <v>27</v>
      </c>
      <c r="C74" s="33" t="s">
        <v>0</v>
      </c>
      <c r="D74" s="32">
        <f t="shared" ref="D74:D83" si="0">IF(C74="Yes",1,0)</f>
        <v>1</v>
      </c>
      <c r="E74" s="22" t="s">
        <v>111</v>
      </c>
      <c r="F74" s="34"/>
    </row>
    <row r="75" spans="2:8" ht="52.5" customHeight="1" x14ac:dyDescent="0.25">
      <c r="B75" s="21" t="s">
        <v>28</v>
      </c>
      <c r="C75" s="33" t="s">
        <v>0</v>
      </c>
      <c r="D75" s="32">
        <f t="shared" si="0"/>
        <v>1</v>
      </c>
      <c r="E75" s="22" t="s">
        <v>111</v>
      </c>
      <c r="F75" s="34"/>
    </row>
    <row r="76" spans="2:8" ht="45" x14ac:dyDescent="0.25">
      <c r="B76" s="21" t="s">
        <v>29</v>
      </c>
      <c r="C76" s="33" t="s">
        <v>0</v>
      </c>
      <c r="D76" s="32">
        <f t="shared" si="0"/>
        <v>1</v>
      </c>
      <c r="E76" s="22" t="s">
        <v>112</v>
      </c>
      <c r="F76" s="34"/>
      <c r="H76" s="12"/>
    </row>
    <row r="77" spans="2:8" ht="45" x14ac:dyDescent="0.25">
      <c r="B77" s="21" t="s">
        <v>30</v>
      </c>
      <c r="C77" s="33" t="s">
        <v>0</v>
      </c>
      <c r="D77" s="32">
        <f t="shared" si="0"/>
        <v>1</v>
      </c>
      <c r="E77" s="22" t="s">
        <v>112</v>
      </c>
      <c r="F77" s="34"/>
      <c r="H77" s="12"/>
    </row>
    <row r="78" spans="2:8" ht="45" x14ac:dyDescent="0.25">
      <c r="B78" s="21" t="s">
        <v>31</v>
      </c>
      <c r="C78" s="33" t="s">
        <v>0</v>
      </c>
      <c r="D78" s="32">
        <f t="shared" si="0"/>
        <v>1</v>
      </c>
      <c r="E78" s="22" t="s">
        <v>37</v>
      </c>
      <c r="F78" s="34"/>
      <c r="H78" s="12"/>
    </row>
    <row r="79" spans="2:8" ht="45" x14ac:dyDescent="0.25">
      <c r="B79" s="36" t="s">
        <v>32</v>
      </c>
      <c r="C79" s="33" t="s">
        <v>0</v>
      </c>
      <c r="D79" s="32">
        <f t="shared" si="0"/>
        <v>1</v>
      </c>
      <c r="E79" s="22" t="s">
        <v>37</v>
      </c>
      <c r="F79" s="34"/>
    </row>
    <row r="80" spans="2:8" ht="45" x14ac:dyDescent="0.25">
      <c r="B80" s="21" t="s">
        <v>38</v>
      </c>
      <c r="C80" s="33" t="s">
        <v>0</v>
      </c>
      <c r="D80" s="32">
        <f t="shared" si="0"/>
        <v>1</v>
      </c>
      <c r="E80" s="22" t="s">
        <v>39</v>
      </c>
      <c r="F80" s="34"/>
    </row>
    <row r="81" spans="1:8" ht="45" x14ac:dyDescent="0.25">
      <c r="A81" s="8"/>
      <c r="B81" s="21" t="s">
        <v>40</v>
      </c>
      <c r="C81" s="33" t="s">
        <v>0</v>
      </c>
      <c r="D81" s="32">
        <f t="shared" si="0"/>
        <v>1</v>
      </c>
      <c r="E81" s="22" t="s">
        <v>113</v>
      </c>
      <c r="F81" s="34"/>
    </row>
    <row r="82" spans="1:8" ht="60" x14ac:dyDescent="0.25">
      <c r="A82" s="8"/>
      <c r="B82" s="21" t="s">
        <v>41</v>
      </c>
      <c r="C82" s="33" t="s">
        <v>0</v>
      </c>
      <c r="D82" s="32">
        <f t="shared" si="0"/>
        <v>1</v>
      </c>
      <c r="E82" s="22" t="s">
        <v>113</v>
      </c>
      <c r="F82" s="34"/>
      <c r="H82" s="6"/>
    </row>
    <row r="83" spans="1:8" ht="45" x14ac:dyDescent="0.25">
      <c r="A83" s="8"/>
      <c r="B83" s="21" t="s">
        <v>36</v>
      </c>
      <c r="C83" s="33" t="s">
        <v>0</v>
      </c>
      <c r="D83" s="32">
        <f t="shared" si="0"/>
        <v>1</v>
      </c>
      <c r="E83" s="22" t="s">
        <v>37</v>
      </c>
      <c r="F83" s="34"/>
    </row>
    <row r="84" spans="1:8" ht="45" x14ac:dyDescent="0.25">
      <c r="A84" s="8"/>
      <c r="B84" s="21" t="s">
        <v>42</v>
      </c>
      <c r="C84" s="33" t="s">
        <v>0</v>
      </c>
      <c r="D84" s="32">
        <f>IF(C84="Yes",0.5,0)</f>
        <v>0.5</v>
      </c>
      <c r="E84" s="22" t="s">
        <v>43</v>
      </c>
      <c r="F84" s="34"/>
    </row>
    <row r="85" spans="1:8" ht="75" x14ac:dyDescent="0.25">
      <c r="A85" s="8"/>
      <c r="B85" s="21" t="s">
        <v>33</v>
      </c>
      <c r="C85" s="33" t="s">
        <v>0</v>
      </c>
      <c r="D85" s="32">
        <f>IF(C85="Yes",1,0)</f>
        <v>1</v>
      </c>
      <c r="E85" s="22" t="s">
        <v>114</v>
      </c>
      <c r="F85" s="34"/>
    </row>
    <row r="86" spans="1:8" ht="75" x14ac:dyDescent="0.25">
      <c r="B86" s="21" t="s">
        <v>34</v>
      </c>
      <c r="C86" s="33" t="s">
        <v>0</v>
      </c>
      <c r="D86" s="32">
        <f>IF(C86="Yes",1,0)</f>
        <v>1</v>
      </c>
      <c r="E86" s="22" t="s">
        <v>114</v>
      </c>
      <c r="F86" s="34"/>
    </row>
    <row r="87" spans="1:8" ht="75" x14ac:dyDescent="0.25">
      <c r="A87" s="8"/>
      <c r="B87" s="21" t="s">
        <v>35</v>
      </c>
      <c r="C87" s="33" t="s">
        <v>0</v>
      </c>
      <c r="D87" s="32">
        <f>IF(C87="Yes",1,0)</f>
        <v>1</v>
      </c>
      <c r="E87" s="22" t="s">
        <v>114</v>
      </c>
      <c r="F87" s="34"/>
    </row>
    <row r="88" spans="1:8" ht="45" x14ac:dyDescent="0.25">
      <c r="A88" s="10"/>
      <c r="B88" s="37" t="s">
        <v>154</v>
      </c>
      <c r="C88" s="33" t="s">
        <v>0</v>
      </c>
      <c r="D88" s="32">
        <f>IF(C88="Yes",0.5,0)</f>
        <v>0.5</v>
      </c>
      <c r="E88" s="22" t="s">
        <v>115</v>
      </c>
      <c r="F88" s="34"/>
    </row>
    <row r="89" spans="1:8" ht="45.75" thickBot="1" x14ac:dyDescent="0.3">
      <c r="A89" s="10"/>
      <c r="B89" s="38" t="s">
        <v>153</v>
      </c>
      <c r="C89" s="39" t="s">
        <v>0</v>
      </c>
      <c r="D89" s="40">
        <f>IF(C89="Yes",0.5,0)</f>
        <v>0.5</v>
      </c>
      <c r="E89" s="24" t="s">
        <v>117</v>
      </c>
      <c r="F89" s="41"/>
    </row>
    <row r="90" spans="1:8" ht="15" customHeight="1" x14ac:dyDescent="0.25">
      <c r="C90" s="7"/>
    </row>
    <row r="91" spans="1:8" ht="15.75" thickBot="1" x14ac:dyDescent="0.3">
      <c r="C91"/>
      <c r="D91" s="55"/>
    </row>
    <row r="92" spans="1:8" ht="15.75" thickBot="1" x14ac:dyDescent="0.3">
      <c r="B92" s="1"/>
      <c r="C92" s="50" t="s">
        <v>46</v>
      </c>
      <c r="D92" s="51">
        <f>SUM(D64:D89)</f>
        <v>37.5</v>
      </c>
    </row>
    <row r="93" spans="1:8" ht="15.75" thickBot="1" x14ac:dyDescent="0.3">
      <c r="B93" s="1"/>
      <c r="C93" s="50" t="s">
        <v>47</v>
      </c>
      <c r="D93" s="51">
        <f>IF(AND(C64="Yes",C65="Yes"),38.5,IF(AND(C64="No",C65="No",C66="Yes"),36.5,37.5))</f>
        <v>37.5</v>
      </c>
      <c r="E93" s="56"/>
    </row>
    <row r="94" spans="1:8" ht="15.75" thickBot="1" x14ac:dyDescent="0.3">
      <c r="A94" s="1"/>
      <c r="C94" s="50" t="s">
        <v>118</v>
      </c>
      <c r="D94" s="52">
        <f>IF(AND(C64="Yes",C65="Yes"),29.5,IF(AND(C64="No",C65="No",C66="Yes"),27.5,28.5))</f>
        <v>28.5</v>
      </c>
    </row>
    <row r="95" spans="1:8" x14ac:dyDescent="0.25">
      <c r="C95"/>
    </row>
    <row r="96" spans="1:8" x14ac:dyDescent="0.25">
      <c r="C96"/>
      <c r="D96" s="55"/>
    </row>
    <row r="97" spans="3:4" x14ac:dyDescent="0.25">
      <c r="D97" s="56"/>
    </row>
    <row r="98" spans="3:4" x14ac:dyDescent="0.25">
      <c r="D98" s="56"/>
    </row>
    <row r="105" spans="3:4" x14ac:dyDescent="0.25">
      <c r="C105"/>
    </row>
    <row r="106" spans="3:4" x14ac:dyDescent="0.25">
      <c r="C106"/>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70:F89">
    <cfRule type="cellIs" dxfId="58" priority="59" operator="equal">
      <formula>"No"</formula>
    </cfRule>
  </conditionalFormatting>
  <conditionalFormatting sqref="D19">
    <cfRule type="cellIs" dxfId="57" priority="58" operator="equal">
      <formula>"Yes"</formula>
    </cfRule>
  </conditionalFormatting>
  <conditionalFormatting sqref="D23">
    <cfRule type="cellIs" dxfId="56" priority="57" operator="equal">
      <formula>"Yes"</formula>
    </cfRule>
  </conditionalFormatting>
  <conditionalFormatting sqref="D31">
    <cfRule type="cellIs" dxfId="55" priority="56" operator="equal">
      <formula>"Yes"</formula>
    </cfRule>
  </conditionalFormatting>
  <conditionalFormatting sqref="C30">
    <cfRule type="cellIs" dxfId="54" priority="47" operator="equal">
      <formula>"No"</formula>
    </cfRule>
  </conditionalFormatting>
  <conditionalFormatting sqref="C30">
    <cfRule type="cellIs" dxfId="53" priority="46" operator="equal">
      <formula>"No"</formula>
    </cfRule>
  </conditionalFormatting>
  <conditionalFormatting sqref="C22">
    <cfRule type="cellIs" dxfId="52" priority="35" operator="equal">
      <formula>"No"</formula>
    </cfRule>
  </conditionalFormatting>
  <conditionalFormatting sqref="C22">
    <cfRule type="cellIs" dxfId="51" priority="34" operator="equal">
      <formula>"No"</formula>
    </cfRule>
  </conditionalFormatting>
  <conditionalFormatting sqref="D30">
    <cfRule type="cellIs" dxfId="50" priority="55" operator="equal">
      <formula>"No"</formula>
    </cfRule>
  </conditionalFormatting>
  <conditionalFormatting sqref="D30">
    <cfRule type="cellIs" dxfId="49" priority="54" operator="equal">
      <formula>"No"</formula>
    </cfRule>
  </conditionalFormatting>
  <conditionalFormatting sqref="C16">
    <cfRule type="cellIs" dxfId="48" priority="49" operator="equal">
      <formula>"No"</formula>
    </cfRule>
  </conditionalFormatting>
  <conditionalFormatting sqref="C16">
    <cfRule type="cellIs" dxfId="47" priority="48" operator="equal">
      <formula>"No"</formula>
    </cfRule>
  </conditionalFormatting>
  <conditionalFormatting sqref="C14:C15">
    <cfRule type="cellIs" dxfId="46" priority="53" operator="equal">
      <formula>"No"</formula>
    </cfRule>
  </conditionalFormatting>
  <conditionalFormatting sqref="C14">
    <cfRule type="cellIs" dxfId="45" priority="52" operator="equal">
      <formula>"No"</formula>
    </cfRule>
  </conditionalFormatting>
  <conditionalFormatting sqref="C19">
    <cfRule type="cellIs" dxfId="44" priority="51" operator="equal">
      <formula>"Yes"</formula>
    </cfRule>
  </conditionalFormatting>
  <conditionalFormatting sqref="C23">
    <cfRule type="cellIs" dxfId="43" priority="50" operator="equal">
      <formula>"Yes"</formula>
    </cfRule>
  </conditionalFormatting>
  <conditionalFormatting sqref="D24">
    <cfRule type="cellIs" dxfId="42" priority="33" operator="equal">
      <formula>"No"</formula>
    </cfRule>
  </conditionalFormatting>
  <conditionalFormatting sqref="D24">
    <cfRule type="cellIs" dxfId="41" priority="32" operator="equal">
      <formula>"No"</formula>
    </cfRule>
  </conditionalFormatting>
  <conditionalFormatting sqref="D22">
    <cfRule type="cellIs" dxfId="40" priority="37" operator="equal">
      <formula>"No"</formula>
    </cfRule>
  </conditionalFormatting>
  <conditionalFormatting sqref="D22">
    <cfRule type="cellIs" dxfId="39" priority="36" operator="equal">
      <formula>"No"</formula>
    </cfRule>
  </conditionalFormatting>
  <conditionalFormatting sqref="C20">
    <cfRule type="cellIs" dxfId="38" priority="39" operator="equal">
      <formula>"No"</formula>
    </cfRule>
  </conditionalFormatting>
  <conditionalFormatting sqref="C20">
    <cfRule type="cellIs" dxfId="37" priority="38" operator="equal">
      <formula>"No"</formula>
    </cfRule>
  </conditionalFormatting>
  <conditionalFormatting sqref="D20">
    <cfRule type="cellIs" dxfId="36" priority="41" operator="equal">
      <formula>"No"</formula>
    </cfRule>
  </conditionalFormatting>
  <conditionalFormatting sqref="D20">
    <cfRule type="cellIs" dxfId="35" priority="40" operator="equal">
      <formula>"No"</formula>
    </cfRule>
  </conditionalFormatting>
  <conditionalFormatting sqref="C18">
    <cfRule type="cellIs" dxfId="34" priority="43" operator="equal">
      <formula>"No"</formula>
    </cfRule>
  </conditionalFormatting>
  <conditionalFormatting sqref="C18">
    <cfRule type="cellIs" dxfId="33" priority="42" operator="equal">
      <formula>"No"</formula>
    </cfRule>
  </conditionalFormatting>
  <conditionalFormatting sqref="D18">
    <cfRule type="cellIs" dxfId="32" priority="45" operator="equal">
      <formula>"No"</formula>
    </cfRule>
  </conditionalFormatting>
  <conditionalFormatting sqref="D18">
    <cfRule type="cellIs" dxfId="31" priority="44" operator="equal">
      <formula>"No"</formula>
    </cfRule>
  </conditionalFormatting>
  <conditionalFormatting sqref="C24">
    <cfRule type="cellIs" dxfId="30" priority="31" operator="equal">
      <formula>"No"</formula>
    </cfRule>
  </conditionalFormatting>
  <conditionalFormatting sqref="C24">
    <cfRule type="cellIs" dxfId="29" priority="30" operator="equal">
      <formula>"No"</formula>
    </cfRule>
  </conditionalFormatting>
  <conditionalFormatting sqref="D26">
    <cfRule type="cellIs" dxfId="28" priority="29" operator="equal">
      <formula>"No"</formula>
    </cfRule>
  </conditionalFormatting>
  <conditionalFormatting sqref="D26">
    <cfRule type="cellIs" dxfId="27" priority="28" operator="equal">
      <formula>"No"</formula>
    </cfRule>
  </conditionalFormatting>
  <conditionalFormatting sqref="C26">
    <cfRule type="cellIs" dxfId="26" priority="27" operator="equal">
      <formula>"No"</formula>
    </cfRule>
  </conditionalFormatting>
  <conditionalFormatting sqref="C26">
    <cfRule type="cellIs" dxfId="25" priority="26" operator="equal">
      <formula>"No"</formula>
    </cfRule>
  </conditionalFormatting>
  <conditionalFormatting sqref="D28">
    <cfRule type="cellIs" dxfId="24" priority="25" operator="equal">
      <formula>"No"</formula>
    </cfRule>
  </conditionalFormatting>
  <conditionalFormatting sqref="D28">
    <cfRule type="cellIs" dxfId="23" priority="24" operator="equal">
      <formula>"No"</formula>
    </cfRule>
  </conditionalFormatting>
  <conditionalFormatting sqref="C28">
    <cfRule type="cellIs" dxfId="22" priority="23" operator="equal">
      <formula>"No"</formula>
    </cfRule>
  </conditionalFormatting>
  <conditionalFormatting sqref="C28">
    <cfRule type="cellIs" dxfId="21" priority="22" operator="equal">
      <formula>"No"</formula>
    </cfRule>
  </conditionalFormatting>
  <conditionalFormatting sqref="E64:E65">
    <cfRule type="cellIs" dxfId="20" priority="21" operator="equal">
      <formula>"No"</formula>
    </cfRule>
  </conditionalFormatting>
  <conditionalFormatting sqref="E64:E65">
    <cfRule type="cellIs" dxfId="19" priority="20" operator="equal">
      <formula>"No"</formula>
    </cfRule>
  </conditionalFormatting>
  <conditionalFormatting sqref="F64:F65 F68">
    <cfRule type="cellIs" dxfId="18" priority="19" operator="equal">
      <formula>"No"</formula>
    </cfRule>
  </conditionalFormatting>
  <conditionalFormatting sqref="F64:F65 F68">
    <cfRule type="cellIs" dxfId="17" priority="18" operator="equal">
      <formula>"No"</formula>
    </cfRule>
  </conditionalFormatting>
  <conditionalFormatting sqref="C38:C47">
    <cfRule type="cellIs" dxfId="16" priority="17" operator="equal">
      <formula>"No"</formula>
    </cfRule>
  </conditionalFormatting>
  <conditionalFormatting sqref="C38:C47">
    <cfRule type="cellIs" dxfId="15" priority="16" operator="equal">
      <formula>"No"</formula>
    </cfRule>
  </conditionalFormatting>
  <conditionalFormatting sqref="D92">
    <cfRule type="cellIs" dxfId="14" priority="15" operator="lessThan">
      <formula>#REF!</formula>
    </cfRule>
  </conditionalFormatting>
  <conditionalFormatting sqref="D14">
    <cfRule type="cellIs" dxfId="13" priority="14" operator="equal">
      <formula>"No"</formula>
    </cfRule>
  </conditionalFormatting>
  <conditionalFormatting sqref="D14">
    <cfRule type="cellIs" dxfId="12" priority="13" operator="equal">
      <formula>"No"</formula>
    </cfRule>
  </conditionalFormatting>
  <conditionalFormatting sqref="D16">
    <cfRule type="cellIs" dxfId="11" priority="12" operator="equal">
      <formula>"No"</formula>
    </cfRule>
  </conditionalFormatting>
  <conditionalFormatting sqref="D16">
    <cfRule type="cellIs" dxfId="10" priority="11" operator="equal">
      <formula>"No"</formula>
    </cfRule>
  </conditionalFormatting>
  <conditionalFormatting sqref="E68">
    <cfRule type="cellIs" dxfId="9" priority="10" operator="equal">
      <formula>"No"</formula>
    </cfRule>
  </conditionalFormatting>
  <conditionalFormatting sqref="E68">
    <cfRule type="cellIs" dxfId="8" priority="9" operator="equal">
      <formula>"No"</formula>
    </cfRule>
  </conditionalFormatting>
  <conditionalFormatting sqref="E66:E67">
    <cfRule type="cellIs" dxfId="7" priority="8" operator="equal">
      <formula>"No"</formula>
    </cfRule>
  </conditionalFormatting>
  <conditionalFormatting sqref="E66:E67">
    <cfRule type="cellIs" dxfId="6" priority="7" operator="equal">
      <formula>"No"</formula>
    </cfRule>
  </conditionalFormatting>
  <conditionalFormatting sqref="F66:F67">
    <cfRule type="cellIs" dxfId="5" priority="6" operator="equal">
      <formula>"No"</formula>
    </cfRule>
  </conditionalFormatting>
  <conditionalFormatting sqref="F66:F67">
    <cfRule type="cellIs" dxfId="4" priority="5" operator="equal">
      <formula>"No"</formula>
    </cfRule>
  </conditionalFormatting>
  <conditionalFormatting sqref="F69">
    <cfRule type="cellIs" dxfId="3" priority="4" operator="equal">
      <formula>"No"</formula>
    </cfRule>
  </conditionalFormatting>
  <conditionalFormatting sqref="F69">
    <cfRule type="cellIs" dxfId="2" priority="3" operator="equal">
      <formula>"No"</formula>
    </cfRule>
  </conditionalFormatting>
  <conditionalFormatting sqref="E69">
    <cfRule type="cellIs" dxfId="1" priority="2" operator="equal">
      <formula>"No"</formula>
    </cfRule>
  </conditionalFormatting>
  <conditionalFormatting sqref="E69">
    <cfRule type="cellIs" dxfId="0" priority="1" operator="equal">
      <formula>"No"</formula>
    </cfRule>
  </conditionalFormatting>
  <dataValidations count="2">
    <dataValidation type="list" allowBlank="1" showInputMessage="1" showErrorMessage="1" sqref="C38:C56 C66 C68:C69" xr:uid="{ABD0C61D-8E39-48F4-9C01-3B67470F03BF}">
      <formula1>"Yes, No, N/A"</formula1>
    </dataValidation>
    <dataValidation type="list" allowBlank="1" showInputMessage="1" showErrorMessage="1" sqref="D31 C28 C14 C30 C16 C26 C18:C20 C22:C24 C70:C89 C64:C65 C67" xr:uid="{2C5104F6-A95E-44D4-9496-6E4CE633A8C4}">
      <formula1>"Yes, No"</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6503-FEE8-4074-9265-7C41DC58574B}">
  <dimension ref="A1"/>
  <sheetViews>
    <sheetView workbookViewId="0">
      <selection activeCell="H28" sqref="H28:H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AFAD2-A133-441B-8E58-1F618A9A6ACC}">
  <dimension ref="A2:N115"/>
  <sheetViews>
    <sheetView topLeftCell="A89" zoomScale="130" zoomScaleNormal="130" workbookViewId="0">
      <selection activeCell="H28" sqref="H28:H29"/>
    </sheetView>
  </sheetViews>
  <sheetFormatPr defaultRowHeight="15" outlineLevelRow="2" x14ac:dyDescent="0.25"/>
  <cols>
    <col min="2" max="2" width="4.140625" customWidth="1"/>
    <col min="3" max="3" width="43.28515625" customWidth="1"/>
    <col min="4" max="4" width="16.140625" style="3" customWidth="1"/>
    <col min="5" max="5" width="22.5703125" customWidth="1"/>
    <col min="6" max="6" width="19.5703125" customWidth="1"/>
    <col min="7" max="7" width="34.7109375" customWidth="1"/>
    <col min="8" max="8" width="31.7109375" customWidth="1"/>
    <col min="9" max="10" width="27" customWidth="1"/>
    <col min="11" max="11" width="13.42578125" customWidth="1"/>
    <col min="14" max="14" width="72" customWidth="1"/>
    <col min="15" max="16" width="19.42578125" customWidth="1"/>
    <col min="17" max="17" width="14.140625" customWidth="1"/>
    <col min="19" max="19" width="18" customWidth="1"/>
  </cols>
  <sheetData>
    <row r="2" spans="3:14" x14ac:dyDescent="0.25">
      <c r="C2" s="25" t="s">
        <v>2</v>
      </c>
      <c r="D2" s="28"/>
    </row>
    <row r="3" spans="3:14" x14ac:dyDescent="0.25">
      <c r="C3" s="26" t="s">
        <v>3</v>
      </c>
      <c r="D3" s="29"/>
    </row>
    <row r="4" spans="3:14" x14ac:dyDescent="0.25">
      <c r="C4" s="26" t="s">
        <v>4</v>
      </c>
      <c r="D4" s="30"/>
    </row>
    <row r="5" spans="3:14" x14ac:dyDescent="0.25">
      <c r="C5" s="26" t="s">
        <v>5</v>
      </c>
      <c r="D5" s="30"/>
    </row>
    <row r="6" spans="3:14" x14ac:dyDescent="0.25">
      <c r="C6" s="26" t="s">
        <v>49</v>
      </c>
      <c r="D6" s="29"/>
    </row>
    <row r="7" spans="3:14" x14ac:dyDescent="0.25">
      <c r="C7" s="26" t="s">
        <v>50</v>
      </c>
      <c r="D7" s="29"/>
    </row>
    <row r="8" spans="3:14" x14ac:dyDescent="0.25">
      <c r="C8" s="27" t="s">
        <v>51</v>
      </c>
      <c r="D8" s="31"/>
    </row>
    <row r="9" spans="3:14" x14ac:dyDescent="0.25">
      <c r="C9" s="2"/>
      <c r="E9" t="s">
        <v>6</v>
      </c>
    </row>
    <row r="10" spans="3:14" hidden="1" outlineLevel="1" x14ac:dyDescent="0.25">
      <c r="C10" s="1" t="s">
        <v>52</v>
      </c>
      <c r="D10" s="2" t="s">
        <v>53</v>
      </c>
    </row>
    <row r="11" spans="3:14" hidden="1" outlineLevel="1" x14ac:dyDescent="0.25"/>
    <row r="12" spans="3:14" hidden="1" outlineLevel="1" x14ac:dyDescent="0.25">
      <c r="C12" s="118" t="s">
        <v>7</v>
      </c>
      <c r="D12" s="124" t="s">
        <v>54</v>
      </c>
      <c r="E12" s="124" t="s">
        <v>8</v>
      </c>
      <c r="F12" s="102"/>
      <c r="G12" s="126" t="s">
        <v>55</v>
      </c>
    </row>
    <row r="13" spans="3:14" ht="15.75" hidden="1" customHeight="1" outlineLevel="1" thickBot="1" x14ac:dyDescent="0.3">
      <c r="C13" s="119"/>
      <c r="D13" s="125"/>
      <c r="E13" s="125"/>
      <c r="F13" s="103"/>
      <c r="G13" s="127"/>
      <c r="N13" s="1"/>
    </row>
    <row r="14" spans="3:14" ht="105" hidden="1" customHeight="1" outlineLevel="1" x14ac:dyDescent="0.25">
      <c r="C14" s="19" t="s">
        <v>9</v>
      </c>
      <c r="D14" s="20" t="s">
        <v>0</v>
      </c>
      <c r="E14" s="22" t="s">
        <v>56</v>
      </c>
      <c r="F14" s="71"/>
      <c r="G14" s="15"/>
    </row>
    <row r="15" spans="3:14" hidden="1" outlineLevel="1" x14ac:dyDescent="0.25">
      <c r="C15" s="11"/>
      <c r="D15" s="13"/>
      <c r="E15" s="13"/>
      <c r="F15" s="13"/>
      <c r="G15" s="16"/>
    </row>
    <row r="16" spans="3:14" ht="45" hidden="1" customHeight="1" outlineLevel="1" x14ac:dyDescent="0.25">
      <c r="C16" s="19" t="s">
        <v>10</v>
      </c>
      <c r="D16" s="22" t="s">
        <v>0</v>
      </c>
      <c r="E16" s="22" t="s">
        <v>57</v>
      </c>
      <c r="F16" s="72"/>
      <c r="G16" s="17"/>
    </row>
    <row r="17" spans="2:7" hidden="1" outlineLevel="1" x14ac:dyDescent="0.25">
      <c r="C17" s="11"/>
      <c r="D17" s="14"/>
      <c r="E17" s="13"/>
      <c r="F17" s="13"/>
      <c r="G17" s="16"/>
    </row>
    <row r="18" spans="2:7" ht="75" hidden="1" customHeight="1" outlineLevel="1" x14ac:dyDescent="0.25">
      <c r="C18" s="21" t="s">
        <v>58</v>
      </c>
      <c r="D18" s="22" t="s">
        <v>0</v>
      </c>
      <c r="E18" s="22" t="s">
        <v>59</v>
      </c>
      <c r="F18" s="72"/>
      <c r="G18" s="17"/>
    </row>
    <row r="19" spans="2:7" hidden="1" outlineLevel="1" x14ac:dyDescent="0.25">
      <c r="C19" s="11"/>
      <c r="D19" s="14"/>
      <c r="E19" s="13"/>
      <c r="F19" s="13"/>
      <c r="G19" s="16"/>
    </row>
    <row r="20" spans="2:7" ht="60" hidden="1" outlineLevel="1" x14ac:dyDescent="0.25">
      <c r="C20" s="21" t="s">
        <v>60</v>
      </c>
      <c r="D20" s="22" t="s">
        <v>0</v>
      </c>
      <c r="E20" s="22" t="s">
        <v>61</v>
      </c>
      <c r="F20" s="72"/>
      <c r="G20" s="17"/>
    </row>
    <row r="21" spans="2:7" hidden="1" outlineLevel="1" x14ac:dyDescent="0.25">
      <c r="B21" s="1"/>
      <c r="C21" s="11"/>
      <c r="D21" s="14"/>
      <c r="E21" s="14"/>
      <c r="F21" s="14"/>
      <c r="G21" s="16"/>
    </row>
    <row r="22" spans="2:7" ht="42.75" hidden="1" customHeight="1" outlineLevel="1" x14ac:dyDescent="0.25">
      <c r="B22" s="1"/>
      <c r="C22" s="21" t="s">
        <v>11</v>
      </c>
      <c r="D22" s="22" t="s">
        <v>0</v>
      </c>
      <c r="E22" s="22" t="s">
        <v>62</v>
      </c>
      <c r="F22" s="72"/>
      <c r="G22" s="17"/>
    </row>
    <row r="23" spans="2:7" hidden="1" outlineLevel="1" x14ac:dyDescent="0.25">
      <c r="B23" s="1"/>
      <c r="C23" s="11"/>
      <c r="D23" s="14"/>
      <c r="E23" s="13"/>
      <c r="F23" s="13"/>
      <c r="G23" s="16"/>
    </row>
    <row r="24" spans="2:7" ht="60" hidden="1" outlineLevel="1" x14ac:dyDescent="0.25">
      <c r="B24" s="1"/>
      <c r="C24" s="21" t="s">
        <v>63</v>
      </c>
      <c r="D24" s="22" t="s">
        <v>0</v>
      </c>
      <c r="E24" s="22" t="s">
        <v>64</v>
      </c>
      <c r="F24" s="72"/>
      <c r="G24" s="17"/>
    </row>
    <row r="25" spans="2:7" hidden="1" outlineLevel="1" x14ac:dyDescent="0.25">
      <c r="B25" s="1"/>
      <c r="C25" s="11"/>
      <c r="D25" s="14"/>
      <c r="E25" s="14"/>
      <c r="F25" s="14"/>
      <c r="G25" s="16"/>
    </row>
    <row r="26" spans="2:7" ht="60" hidden="1" outlineLevel="1" x14ac:dyDescent="0.25">
      <c r="C26" s="21" t="s">
        <v>65</v>
      </c>
      <c r="D26" s="22" t="s">
        <v>0</v>
      </c>
      <c r="E26" s="22" t="s">
        <v>66</v>
      </c>
      <c r="F26" s="72"/>
      <c r="G26" s="17"/>
    </row>
    <row r="27" spans="2:7" hidden="1" outlineLevel="1" x14ac:dyDescent="0.25">
      <c r="C27" s="11"/>
      <c r="D27" s="14"/>
      <c r="E27" s="14"/>
      <c r="F27" s="14"/>
      <c r="G27" s="16"/>
    </row>
    <row r="28" spans="2:7" ht="75" hidden="1" outlineLevel="1" x14ac:dyDescent="0.25">
      <c r="C28" s="21" t="s">
        <v>67</v>
      </c>
      <c r="D28" s="53" t="s">
        <v>0</v>
      </c>
      <c r="E28" s="53" t="s">
        <v>64</v>
      </c>
      <c r="F28" s="73"/>
      <c r="G28" s="54"/>
    </row>
    <row r="29" spans="2:7" hidden="1" outlineLevel="1" x14ac:dyDescent="0.25">
      <c r="C29" s="11"/>
      <c r="D29" s="14"/>
      <c r="E29" s="14"/>
      <c r="F29" s="14"/>
      <c r="G29" s="16"/>
    </row>
    <row r="30" spans="2:7" ht="49.5" hidden="1" customHeight="1" outlineLevel="1" thickBot="1" x14ac:dyDescent="0.3">
      <c r="C30" s="23" t="s">
        <v>68</v>
      </c>
      <c r="D30" s="24" t="s">
        <v>0</v>
      </c>
      <c r="E30" s="24" t="s">
        <v>64</v>
      </c>
      <c r="F30" s="74"/>
      <c r="G30" s="18"/>
    </row>
    <row r="31" spans="2:7" hidden="1" outlineLevel="1" x14ac:dyDescent="0.25">
      <c r="C31" s="8"/>
      <c r="G31" s="8"/>
    </row>
    <row r="32" spans="2:7" hidden="1" outlineLevel="1" x14ac:dyDescent="0.25">
      <c r="C32" s="2"/>
      <c r="E32" s="5" t="s">
        <v>69</v>
      </c>
      <c r="F32" s="5"/>
    </row>
    <row r="33" spans="3:8" hidden="1" outlineLevel="1" x14ac:dyDescent="0.25">
      <c r="C33" s="2"/>
      <c r="E33" s="5"/>
      <c r="F33" s="5"/>
    </row>
    <row r="34" spans="3:8" hidden="1" outlineLevel="2" x14ac:dyDescent="0.25">
      <c r="C34" s="1" t="s">
        <v>70</v>
      </c>
      <c r="D34" s="2" t="s">
        <v>71</v>
      </c>
      <c r="E34" s="3"/>
      <c r="F34" s="3"/>
      <c r="G34" s="3"/>
    </row>
    <row r="35" spans="3:8" hidden="1" outlineLevel="2" x14ac:dyDescent="0.25">
      <c r="C35" s="3"/>
      <c r="E35" s="3"/>
      <c r="F35" s="3"/>
      <c r="G35" s="3"/>
      <c r="H35" s="3"/>
    </row>
    <row r="36" spans="3:8" hidden="1" outlineLevel="2" x14ac:dyDescent="0.25">
      <c r="C36" s="118" t="s">
        <v>72</v>
      </c>
      <c r="D36" s="120" t="s">
        <v>73</v>
      </c>
      <c r="E36" s="120" t="s">
        <v>8</v>
      </c>
      <c r="F36" s="104"/>
      <c r="G36" s="122" t="s">
        <v>74</v>
      </c>
      <c r="H36" s="47"/>
    </row>
    <row r="37" spans="3:8" ht="15.75" hidden="1" outlineLevel="2" thickBot="1" x14ac:dyDescent="0.3">
      <c r="C37" s="119"/>
      <c r="D37" s="121"/>
      <c r="E37" s="121"/>
      <c r="F37" s="105"/>
      <c r="G37" s="123"/>
      <c r="H37" s="47"/>
    </row>
    <row r="38" spans="3:8" ht="30" hidden="1" outlineLevel="2" x14ac:dyDescent="0.25">
      <c r="C38" s="45" t="s">
        <v>75</v>
      </c>
      <c r="D38" s="46" t="s">
        <v>0</v>
      </c>
      <c r="E38" s="48" t="s">
        <v>76</v>
      </c>
      <c r="F38" s="48"/>
      <c r="G38" s="45"/>
      <c r="H38" s="12"/>
    </row>
    <row r="39" spans="3:8" hidden="1" outlineLevel="2" x14ac:dyDescent="0.25">
      <c r="C39" s="43" t="s">
        <v>77</v>
      </c>
      <c r="D39" s="42" t="s">
        <v>0</v>
      </c>
      <c r="E39" s="49" t="s">
        <v>76</v>
      </c>
      <c r="F39" s="49"/>
      <c r="G39" s="43"/>
      <c r="H39" s="12"/>
    </row>
    <row r="40" spans="3:8" hidden="1" outlineLevel="2" x14ac:dyDescent="0.25">
      <c r="C40" s="43" t="s">
        <v>78</v>
      </c>
      <c r="D40" s="42" t="s">
        <v>0</v>
      </c>
      <c r="E40" s="49" t="s">
        <v>76</v>
      </c>
      <c r="F40" s="49"/>
      <c r="G40" s="43"/>
      <c r="H40" s="12"/>
    </row>
    <row r="41" spans="3:8" ht="30" hidden="1" outlineLevel="2" x14ac:dyDescent="0.25">
      <c r="C41" s="43" t="s">
        <v>79</v>
      </c>
      <c r="D41" s="42"/>
      <c r="E41" s="49"/>
      <c r="F41" s="49"/>
      <c r="G41" s="43"/>
      <c r="H41" s="12"/>
    </row>
    <row r="42" spans="3:8" hidden="1" outlineLevel="2" x14ac:dyDescent="0.25">
      <c r="C42" s="43" t="s">
        <v>80</v>
      </c>
      <c r="D42" s="42" t="s">
        <v>0</v>
      </c>
      <c r="E42" s="49" t="s">
        <v>76</v>
      </c>
      <c r="F42" s="49"/>
      <c r="G42" s="43"/>
      <c r="H42" s="12"/>
    </row>
    <row r="43" spans="3:8" hidden="1" outlineLevel="2" x14ac:dyDescent="0.25">
      <c r="C43" s="44" t="s">
        <v>81</v>
      </c>
      <c r="D43" s="42" t="s">
        <v>0</v>
      </c>
      <c r="E43" s="49" t="s">
        <v>76</v>
      </c>
      <c r="F43" s="49"/>
      <c r="G43" s="43"/>
      <c r="H43" s="12"/>
    </row>
    <row r="44" spans="3:8" ht="30" hidden="1" outlineLevel="2" x14ac:dyDescent="0.25">
      <c r="C44" s="43" t="s">
        <v>82</v>
      </c>
      <c r="D44" s="42" t="s">
        <v>0</v>
      </c>
      <c r="E44" s="49" t="s">
        <v>76</v>
      </c>
      <c r="F44" s="49"/>
      <c r="G44" s="43"/>
      <c r="H44" s="12"/>
    </row>
    <row r="45" spans="3:8" ht="30" hidden="1" outlineLevel="2" x14ac:dyDescent="0.25">
      <c r="C45" s="43" t="s">
        <v>83</v>
      </c>
      <c r="D45" s="42" t="s">
        <v>0</v>
      </c>
      <c r="E45" s="49" t="s">
        <v>76</v>
      </c>
      <c r="F45" s="49"/>
      <c r="G45" s="43"/>
      <c r="H45" s="12"/>
    </row>
    <row r="46" spans="3:8" ht="30" hidden="1" outlineLevel="2" x14ac:dyDescent="0.25">
      <c r="C46" s="43" t="s">
        <v>84</v>
      </c>
      <c r="D46" s="42" t="s">
        <v>0</v>
      </c>
      <c r="E46" s="49" t="s">
        <v>76</v>
      </c>
      <c r="F46" s="49"/>
      <c r="G46" s="43"/>
      <c r="H46" s="12"/>
    </row>
    <row r="47" spans="3:8" ht="30" hidden="1" outlineLevel="2" x14ac:dyDescent="0.25">
      <c r="C47" s="43" t="s">
        <v>85</v>
      </c>
      <c r="D47" s="42" t="s">
        <v>0</v>
      </c>
      <c r="E47" s="49" t="s">
        <v>76</v>
      </c>
      <c r="F47" s="49"/>
      <c r="G47" s="43"/>
      <c r="H47" s="12"/>
    </row>
    <row r="48" spans="3:8" ht="30" hidden="1" outlineLevel="2" x14ac:dyDescent="0.25">
      <c r="C48" s="43" t="s">
        <v>86</v>
      </c>
      <c r="D48" s="42" t="s">
        <v>0</v>
      </c>
      <c r="E48" s="49" t="s">
        <v>76</v>
      </c>
      <c r="F48" s="49"/>
      <c r="G48" s="43"/>
      <c r="H48" s="12"/>
    </row>
    <row r="49" spans="2:13" hidden="1" outlineLevel="2" x14ac:dyDescent="0.25">
      <c r="C49" s="43" t="s">
        <v>87</v>
      </c>
      <c r="D49" s="42" t="s">
        <v>0</v>
      </c>
      <c r="E49" s="49" t="s">
        <v>76</v>
      </c>
      <c r="F49" s="49"/>
      <c r="G49" s="43"/>
      <c r="H49" s="12"/>
    </row>
    <row r="50" spans="2:13" ht="45" hidden="1" outlineLevel="2" x14ac:dyDescent="0.25">
      <c r="C50" s="43" t="s">
        <v>88</v>
      </c>
      <c r="D50" s="42" t="s">
        <v>0</v>
      </c>
      <c r="E50" s="49" t="s">
        <v>76</v>
      </c>
      <c r="F50" s="49"/>
      <c r="G50" s="43"/>
      <c r="H50" s="12" t="s">
        <v>89</v>
      </c>
    </row>
    <row r="51" spans="2:13" ht="30" hidden="1" outlineLevel="2" x14ac:dyDescent="0.25">
      <c r="C51" s="43" t="s">
        <v>90</v>
      </c>
      <c r="D51" s="42" t="s">
        <v>0</v>
      </c>
      <c r="E51" s="49" t="s">
        <v>76</v>
      </c>
      <c r="F51" s="49"/>
      <c r="G51" s="43"/>
      <c r="H51" s="12" t="s">
        <v>89</v>
      </c>
    </row>
    <row r="52" spans="2:13" ht="30" hidden="1" outlineLevel="2" x14ac:dyDescent="0.25">
      <c r="C52" s="43" t="s">
        <v>91</v>
      </c>
      <c r="D52" s="42" t="s">
        <v>0</v>
      </c>
      <c r="E52" s="49" t="s">
        <v>76</v>
      </c>
      <c r="F52" s="49"/>
      <c r="G52" s="43"/>
      <c r="H52" s="12" t="s">
        <v>89</v>
      </c>
      <c r="I52" s="9"/>
      <c r="J52" s="9"/>
      <c r="K52" s="9"/>
      <c r="L52" s="9"/>
      <c r="M52" s="9"/>
    </row>
    <row r="53" spans="2:13" ht="60" hidden="1" outlineLevel="2" x14ac:dyDescent="0.25">
      <c r="C53" s="43" t="s">
        <v>92</v>
      </c>
      <c r="D53" s="42" t="s">
        <v>0</v>
      </c>
      <c r="E53" s="49" t="s">
        <v>76</v>
      </c>
      <c r="F53" s="49"/>
      <c r="G53" s="43"/>
      <c r="H53" s="12" t="s">
        <v>89</v>
      </c>
      <c r="I53" s="9"/>
      <c r="J53" s="9"/>
      <c r="K53" s="9"/>
      <c r="L53" s="9"/>
      <c r="M53" s="9"/>
    </row>
    <row r="54" spans="2:13" ht="30" hidden="1" outlineLevel="2" x14ac:dyDescent="0.25">
      <c r="C54" s="43" t="s">
        <v>93</v>
      </c>
      <c r="D54" s="42" t="s">
        <v>0</v>
      </c>
      <c r="E54" s="49" t="s">
        <v>76</v>
      </c>
      <c r="F54" s="49"/>
      <c r="G54" s="43"/>
      <c r="H54" s="12"/>
      <c r="I54" s="9"/>
      <c r="J54" s="9"/>
      <c r="K54" s="9"/>
      <c r="L54" s="9"/>
      <c r="M54" s="9"/>
    </row>
    <row r="55" spans="2:13" ht="45" hidden="1" outlineLevel="2" x14ac:dyDescent="0.25">
      <c r="C55" s="43" t="s">
        <v>94</v>
      </c>
      <c r="D55" s="42" t="s">
        <v>0</v>
      </c>
      <c r="E55" s="49" t="s">
        <v>76</v>
      </c>
      <c r="F55" s="49"/>
      <c r="G55" s="43"/>
      <c r="H55" s="12"/>
      <c r="I55" s="9"/>
      <c r="J55" s="9"/>
      <c r="K55" s="9"/>
      <c r="L55" s="9"/>
      <c r="M55" s="9"/>
    </row>
    <row r="56" spans="2:13" ht="45" hidden="1" outlineLevel="2" x14ac:dyDescent="0.25">
      <c r="C56" s="43" t="s">
        <v>95</v>
      </c>
      <c r="D56" s="42" t="s">
        <v>0</v>
      </c>
      <c r="E56" s="49" t="s">
        <v>76</v>
      </c>
      <c r="F56" s="49"/>
      <c r="G56" s="43"/>
      <c r="H56" s="12" t="s">
        <v>89</v>
      </c>
      <c r="I56" s="4"/>
      <c r="J56" s="4"/>
      <c r="K56" s="4"/>
      <c r="L56" s="4"/>
      <c r="M56" s="4"/>
    </row>
    <row r="57" spans="2:13" hidden="1" outlineLevel="2" x14ac:dyDescent="0.25">
      <c r="H57" s="12" t="s">
        <v>89</v>
      </c>
      <c r="I57" s="4"/>
      <c r="J57" s="4"/>
      <c r="K57" s="4"/>
      <c r="L57" s="4"/>
      <c r="M57" s="4"/>
    </row>
    <row r="58" spans="2:13" hidden="1" outlineLevel="1" collapsed="1" x14ac:dyDescent="0.25">
      <c r="C58" s="2"/>
      <c r="E58" s="5" t="s">
        <v>96</v>
      </c>
      <c r="F58" s="5"/>
    </row>
    <row r="59" spans="2:13" collapsed="1" x14ac:dyDescent="0.25">
      <c r="C59" s="2"/>
      <c r="E59" s="5"/>
      <c r="F59" s="5"/>
    </row>
    <row r="60" spans="2:13" x14ac:dyDescent="0.25">
      <c r="C60" s="1" t="s">
        <v>70</v>
      </c>
      <c r="D60" s="2" t="s">
        <v>13</v>
      </c>
    </row>
    <row r="61" spans="2:13" ht="15.75" thickBot="1" x14ac:dyDescent="0.3">
      <c r="C61" s="2"/>
      <c r="D61" s="2"/>
    </row>
    <row r="62" spans="2:13" x14ac:dyDescent="0.25">
      <c r="C62" s="118" t="s">
        <v>97</v>
      </c>
      <c r="D62" s="120" t="s">
        <v>14</v>
      </c>
      <c r="E62" s="120" t="s">
        <v>15</v>
      </c>
      <c r="F62" s="104"/>
      <c r="G62" s="104"/>
      <c r="H62" s="122" t="s">
        <v>55</v>
      </c>
    </row>
    <row r="63" spans="2:13" ht="36.75" customHeight="1" thickBot="1" x14ac:dyDescent="0.3">
      <c r="B63" t="s">
        <v>98</v>
      </c>
      <c r="C63" s="119"/>
      <c r="D63" s="121"/>
      <c r="E63" s="121"/>
      <c r="F63" s="105"/>
      <c r="G63" s="105" t="s">
        <v>8</v>
      </c>
      <c r="H63" s="123"/>
    </row>
    <row r="64" spans="2:13" ht="167.25" customHeight="1" x14ac:dyDescent="0.25">
      <c r="B64">
        <v>1</v>
      </c>
      <c r="C64" s="57" t="s">
        <v>99</v>
      </c>
      <c r="D64" s="58" t="s">
        <v>0</v>
      </c>
      <c r="E64" s="32">
        <f>IF(D64="Yes",7,0)</f>
        <v>7</v>
      </c>
      <c r="F64" s="59"/>
      <c r="G64" s="60" t="s">
        <v>100</v>
      </c>
      <c r="H64" s="61"/>
    </row>
    <row r="65" spans="2:10" ht="115.5" customHeight="1" x14ac:dyDescent="0.25">
      <c r="B65">
        <f>+B64+1</f>
        <v>2</v>
      </c>
      <c r="C65" s="57" t="s">
        <v>101</v>
      </c>
      <c r="D65" s="58" t="s">
        <v>0</v>
      </c>
      <c r="E65" s="32">
        <f>IF(D65="Yes",10,0)</f>
        <v>10</v>
      </c>
      <c r="F65" s="59"/>
      <c r="G65" s="60" t="s">
        <v>102</v>
      </c>
      <c r="H65" s="61"/>
    </row>
    <row r="66" spans="2:10" ht="54" customHeight="1" x14ac:dyDescent="0.25">
      <c r="C66" s="70" t="s">
        <v>103</v>
      </c>
      <c r="D66" s="58" t="s">
        <v>1</v>
      </c>
      <c r="E66" s="59" t="s">
        <v>12</v>
      </c>
      <c r="F66" s="59"/>
      <c r="G66" s="60" t="s">
        <v>104</v>
      </c>
      <c r="H66" s="61"/>
    </row>
    <row r="67" spans="2:10" ht="54" customHeight="1" x14ac:dyDescent="0.25">
      <c r="B67" t="s">
        <v>105</v>
      </c>
      <c r="C67" s="36" t="s">
        <v>20</v>
      </c>
      <c r="D67" s="58" t="s">
        <v>0</v>
      </c>
      <c r="E67" s="59">
        <f>IF(AND(D67="Yes",D66="Yes"),10,0)</f>
        <v>0</v>
      </c>
      <c r="F67" s="59"/>
      <c r="G67" s="60"/>
      <c r="H67" s="61"/>
    </row>
    <row r="68" spans="2:10" ht="54" customHeight="1" x14ac:dyDescent="0.25">
      <c r="B68" t="s">
        <v>106</v>
      </c>
      <c r="C68" s="36" t="s">
        <v>21</v>
      </c>
      <c r="D68" s="58" t="s">
        <v>12</v>
      </c>
      <c r="E68" s="59">
        <f>IF(AND(D66="Yes",D67="No",D68="Yes",),7.5,0)</f>
        <v>0</v>
      </c>
      <c r="F68" s="59"/>
      <c r="G68" s="22" t="s">
        <v>107</v>
      </c>
      <c r="H68" s="61"/>
    </row>
    <row r="69" spans="2:10" ht="30" x14ac:dyDescent="0.25">
      <c r="B69">
        <v>4</v>
      </c>
      <c r="C69" s="35" t="s">
        <v>22</v>
      </c>
      <c r="D69" s="33" t="s">
        <v>0</v>
      </c>
      <c r="E69" s="32">
        <f>IF(D69="Yes",0.5,0)</f>
        <v>0.5</v>
      </c>
      <c r="F69" s="32"/>
      <c r="G69" s="22" t="s">
        <v>108</v>
      </c>
      <c r="H69" s="34"/>
    </row>
    <row r="70" spans="2:10" ht="60" x14ac:dyDescent="0.25">
      <c r="B70">
        <f>B69+1</f>
        <v>5</v>
      </c>
      <c r="C70" s="21" t="s">
        <v>23</v>
      </c>
      <c r="D70" s="33" t="s">
        <v>0</v>
      </c>
      <c r="E70" s="32">
        <f>IF(D70="Yes",0.5,0)</f>
        <v>0.5</v>
      </c>
      <c r="F70" s="32"/>
      <c r="G70" s="22" t="s">
        <v>108</v>
      </c>
      <c r="H70" s="34"/>
    </row>
    <row r="71" spans="2:10" ht="42.75" customHeight="1" x14ac:dyDescent="0.25">
      <c r="B71">
        <f t="shared" ref="B71:B88" si="0">B70+1</f>
        <v>6</v>
      </c>
      <c r="C71" s="21" t="s">
        <v>24</v>
      </c>
      <c r="D71" s="33" t="s">
        <v>0</v>
      </c>
      <c r="E71" s="32">
        <f>IF(D71="Yes",0.5,0)</f>
        <v>0.5</v>
      </c>
      <c r="F71" s="32"/>
      <c r="G71" s="22" t="s">
        <v>109</v>
      </c>
      <c r="H71" s="34"/>
    </row>
    <row r="72" spans="2:10" ht="60" x14ac:dyDescent="0.25">
      <c r="B72">
        <f t="shared" si="0"/>
        <v>7</v>
      </c>
      <c r="C72" s="21" t="s">
        <v>26</v>
      </c>
      <c r="D72" s="33" t="s">
        <v>0</v>
      </c>
      <c r="E72" s="32">
        <f>IF(D72="Yes",0.5,0)</f>
        <v>0.5</v>
      </c>
      <c r="F72" s="32"/>
      <c r="G72" s="22" t="s">
        <v>110</v>
      </c>
      <c r="H72" s="34"/>
    </row>
    <row r="73" spans="2:10" ht="60" x14ac:dyDescent="0.25">
      <c r="B73">
        <f t="shared" si="0"/>
        <v>8</v>
      </c>
      <c r="C73" s="21" t="s">
        <v>27</v>
      </c>
      <c r="D73" s="33" t="s">
        <v>0</v>
      </c>
      <c r="E73" s="32">
        <f t="shared" ref="E73:E82" si="1">IF(D73="Yes",1,0)</f>
        <v>1</v>
      </c>
      <c r="F73" s="32"/>
      <c r="G73" s="22" t="s">
        <v>111</v>
      </c>
      <c r="H73" s="34"/>
    </row>
    <row r="74" spans="2:10" ht="52.5" customHeight="1" x14ac:dyDescent="0.25">
      <c r="B74">
        <f t="shared" si="0"/>
        <v>9</v>
      </c>
      <c r="C74" s="21" t="s">
        <v>28</v>
      </c>
      <c r="D74" s="33" t="s">
        <v>0</v>
      </c>
      <c r="E74" s="32">
        <f t="shared" si="1"/>
        <v>1</v>
      </c>
      <c r="F74" s="32"/>
      <c r="G74" s="22" t="s">
        <v>111</v>
      </c>
      <c r="H74" s="34"/>
    </row>
    <row r="75" spans="2:10" ht="45" x14ac:dyDescent="0.25">
      <c r="B75">
        <f t="shared" si="0"/>
        <v>10</v>
      </c>
      <c r="C75" s="21" t="s">
        <v>29</v>
      </c>
      <c r="D75" s="33" t="s">
        <v>0</v>
      </c>
      <c r="E75" s="32">
        <f t="shared" si="1"/>
        <v>1</v>
      </c>
      <c r="F75" s="32"/>
      <c r="G75" s="22" t="s">
        <v>112</v>
      </c>
      <c r="H75" s="34"/>
      <c r="J75" s="12"/>
    </row>
    <row r="76" spans="2:10" ht="45" x14ac:dyDescent="0.25">
      <c r="B76">
        <f t="shared" si="0"/>
        <v>11</v>
      </c>
      <c r="C76" s="21" t="s">
        <v>30</v>
      </c>
      <c r="D76" s="33" t="s">
        <v>0</v>
      </c>
      <c r="E76" s="32">
        <f t="shared" si="1"/>
        <v>1</v>
      </c>
      <c r="F76" s="32"/>
      <c r="G76" s="22" t="s">
        <v>112</v>
      </c>
      <c r="H76" s="34"/>
      <c r="J76" s="12"/>
    </row>
    <row r="77" spans="2:10" ht="60" x14ac:dyDescent="0.25">
      <c r="B77">
        <f t="shared" si="0"/>
        <v>12</v>
      </c>
      <c r="C77" s="21" t="s">
        <v>31</v>
      </c>
      <c r="D77" s="33" t="s">
        <v>0</v>
      </c>
      <c r="E77" s="32">
        <f t="shared" si="1"/>
        <v>1</v>
      </c>
      <c r="F77" s="32"/>
      <c r="G77" s="22" t="s">
        <v>37</v>
      </c>
      <c r="H77" s="34"/>
      <c r="J77" s="12"/>
    </row>
    <row r="78" spans="2:10" ht="60" x14ac:dyDescent="0.25">
      <c r="B78">
        <f t="shared" si="0"/>
        <v>13</v>
      </c>
      <c r="C78" s="36" t="s">
        <v>32</v>
      </c>
      <c r="D78" s="33" t="s">
        <v>0</v>
      </c>
      <c r="E78" s="32">
        <f t="shared" si="1"/>
        <v>1</v>
      </c>
      <c r="F78" s="32"/>
      <c r="G78" s="22" t="s">
        <v>37</v>
      </c>
      <c r="H78" s="34"/>
    </row>
    <row r="79" spans="2:10" ht="45" x14ac:dyDescent="0.25">
      <c r="B79">
        <f t="shared" si="0"/>
        <v>14</v>
      </c>
      <c r="C79" s="21" t="s">
        <v>38</v>
      </c>
      <c r="D79" s="33" t="s">
        <v>0</v>
      </c>
      <c r="E79" s="32">
        <f t="shared" si="1"/>
        <v>1</v>
      </c>
      <c r="F79" s="32"/>
      <c r="G79" s="22" t="s">
        <v>39</v>
      </c>
      <c r="H79" s="34"/>
    </row>
    <row r="80" spans="2:10" ht="60" x14ac:dyDescent="0.25">
      <c r="B80">
        <f t="shared" si="0"/>
        <v>15</v>
      </c>
      <c r="C80" s="21" t="s">
        <v>40</v>
      </c>
      <c r="D80" s="33" t="s">
        <v>0</v>
      </c>
      <c r="E80" s="32">
        <f t="shared" si="1"/>
        <v>1</v>
      </c>
      <c r="F80" s="32"/>
      <c r="G80" s="22" t="s">
        <v>113</v>
      </c>
      <c r="H80" s="34"/>
    </row>
    <row r="81" spans="1:10" ht="75" x14ac:dyDescent="0.25">
      <c r="B81">
        <f t="shared" si="0"/>
        <v>16</v>
      </c>
      <c r="C81" s="21" t="s">
        <v>41</v>
      </c>
      <c r="D81" s="33" t="s">
        <v>0</v>
      </c>
      <c r="E81" s="32">
        <f t="shared" si="1"/>
        <v>1</v>
      </c>
      <c r="F81" s="32"/>
      <c r="G81" s="22" t="s">
        <v>113</v>
      </c>
      <c r="H81" s="34"/>
      <c r="J81" s="6"/>
    </row>
    <row r="82" spans="1:10" ht="45" x14ac:dyDescent="0.25">
      <c r="B82">
        <f t="shared" si="0"/>
        <v>17</v>
      </c>
      <c r="C82" s="21" t="s">
        <v>36</v>
      </c>
      <c r="D82" s="33" t="s">
        <v>0</v>
      </c>
      <c r="E82" s="32">
        <f t="shared" si="1"/>
        <v>1</v>
      </c>
      <c r="F82" s="32"/>
      <c r="G82" s="22" t="s">
        <v>37</v>
      </c>
      <c r="H82" s="34"/>
    </row>
    <row r="83" spans="1:10" ht="75" x14ac:dyDescent="0.25">
      <c r="B83">
        <f t="shared" si="0"/>
        <v>18</v>
      </c>
      <c r="C83" s="21" t="s">
        <v>42</v>
      </c>
      <c r="D83" s="33" t="s">
        <v>0</v>
      </c>
      <c r="E83" s="32">
        <f>IF(D83="Yes",0.5,0)</f>
        <v>0.5</v>
      </c>
      <c r="F83" s="32"/>
      <c r="G83" s="22" t="s">
        <v>43</v>
      </c>
      <c r="H83" s="34"/>
    </row>
    <row r="84" spans="1:10" ht="75" x14ac:dyDescent="0.25">
      <c r="B84">
        <f t="shared" si="0"/>
        <v>19</v>
      </c>
      <c r="C84" s="21" t="s">
        <v>33</v>
      </c>
      <c r="D84" s="33" t="s">
        <v>0</v>
      </c>
      <c r="E84" s="32">
        <f>IF(D84="Yes",1,0)</f>
        <v>1</v>
      </c>
      <c r="F84" s="32"/>
      <c r="G84" s="22" t="s">
        <v>114</v>
      </c>
      <c r="H84" s="34"/>
    </row>
    <row r="85" spans="1:10" ht="75" x14ac:dyDescent="0.25">
      <c r="B85">
        <f t="shared" si="0"/>
        <v>20</v>
      </c>
      <c r="C85" s="21" t="s">
        <v>34</v>
      </c>
      <c r="D85" s="33" t="s">
        <v>0</v>
      </c>
      <c r="E85" s="32">
        <f>IF(D85="Yes",1,0)</f>
        <v>1</v>
      </c>
      <c r="F85" s="32"/>
      <c r="G85" s="22" t="s">
        <v>114</v>
      </c>
      <c r="H85" s="34"/>
    </row>
    <row r="86" spans="1:10" ht="75" x14ac:dyDescent="0.25">
      <c r="B86">
        <f t="shared" si="0"/>
        <v>21</v>
      </c>
      <c r="C86" s="21" t="s">
        <v>35</v>
      </c>
      <c r="D86" s="33" t="s">
        <v>0</v>
      </c>
      <c r="E86" s="32">
        <f>IF(D86="Yes",1,0)</f>
        <v>1</v>
      </c>
      <c r="F86" s="32"/>
      <c r="G86" s="22" t="s">
        <v>114</v>
      </c>
      <c r="H86" s="34"/>
    </row>
    <row r="87" spans="1:10" ht="30" x14ac:dyDescent="0.25">
      <c r="B87">
        <f t="shared" si="0"/>
        <v>22</v>
      </c>
      <c r="C87" s="37" t="s">
        <v>25</v>
      </c>
      <c r="D87" s="33" t="s">
        <v>0</v>
      </c>
      <c r="E87" s="32">
        <f>IF(D87="Yes",0.5,0)</f>
        <v>0.5</v>
      </c>
      <c r="F87" s="32"/>
      <c r="G87" s="22" t="s">
        <v>115</v>
      </c>
      <c r="H87" s="34"/>
    </row>
    <row r="88" spans="1:10" ht="75.75" thickBot="1" x14ac:dyDescent="0.3">
      <c r="B88">
        <f t="shared" si="0"/>
        <v>23</v>
      </c>
      <c r="C88" s="38" t="s">
        <v>116</v>
      </c>
      <c r="D88" s="39" t="s">
        <v>0</v>
      </c>
      <c r="E88" s="40">
        <f>IF(D88="Yes",0.5,0)</f>
        <v>0.5</v>
      </c>
      <c r="F88" s="40"/>
      <c r="G88" s="24" t="s">
        <v>117</v>
      </c>
      <c r="H88" s="41"/>
    </row>
    <row r="89" spans="1:10" ht="15" customHeight="1" x14ac:dyDescent="0.25">
      <c r="D89" s="7"/>
    </row>
    <row r="90" spans="1:10" ht="15.75" thickBot="1" x14ac:dyDescent="0.3">
      <c r="D90"/>
      <c r="E90" s="55"/>
      <c r="F90" s="55"/>
    </row>
    <row r="91" spans="1:10" ht="15.75" thickBot="1" x14ac:dyDescent="0.3">
      <c r="A91" t="s">
        <v>6</v>
      </c>
      <c r="C91" s="1"/>
      <c r="D91" s="50" t="s">
        <v>46</v>
      </c>
      <c r="E91" s="51">
        <f>SUM(E65:E88)</f>
        <v>26.5</v>
      </c>
      <c r="F91" s="55"/>
    </row>
    <row r="92" spans="1:10" ht="15.75" thickBot="1" x14ac:dyDescent="0.3">
      <c r="C92" s="1"/>
      <c r="D92" s="50" t="s">
        <v>47</v>
      </c>
      <c r="E92" s="51">
        <f>IF(D66="Yes",36.5,26.5)</f>
        <v>26.5</v>
      </c>
      <c r="F92" s="55"/>
      <c r="G92" s="56"/>
    </row>
    <row r="93" spans="1:10" ht="15.75" thickBot="1" x14ac:dyDescent="0.3">
      <c r="B93" s="1"/>
      <c r="D93" s="50" t="s">
        <v>118</v>
      </c>
      <c r="E93" s="52">
        <f>IF(D66="Yes",27.5,17.5)</f>
        <v>17.5</v>
      </c>
      <c r="F93" s="55"/>
    </row>
    <row r="94" spans="1:10" ht="15.75" thickBot="1" x14ac:dyDescent="0.3">
      <c r="D94"/>
    </row>
    <row r="95" spans="1:10" x14ac:dyDescent="0.25">
      <c r="D95"/>
      <c r="I95" s="85"/>
      <c r="J95" s="86" t="s">
        <v>119</v>
      </c>
    </row>
    <row r="96" spans="1:10" x14ac:dyDescent="0.25">
      <c r="C96" t="s">
        <v>120</v>
      </c>
      <c r="D96">
        <v>5</v>
      </c>
      <c r="G96" t="s">
        <v>121</v>
      </c>
      <c r="I96" s="87" t="s">
        <v>122</v>
      </c>
      <c r="J96" s="88">
        <v>7.5</v>
      </c>
    </row>
    <row r="97" spans="3:10" x14ac:dyDescent="0.25">
      <c r="C97" t="s">
        <v>123</v>
      </c>
      <c r="D97">
        <v>7</v>
      </c>
      <c r="F97" s="55"/>
      <c r="G97" s="1">
        <v>7.5</v>
      </c>
      <c r="I97" s="87" t="s">
        <v>124</v>
      </c>
      <c r="J97" s="88">
        <v>13.5</v>
      </c>
    </row>
    <row r="98" spans="3:10" x14ac:dyDescent="0.25">
      <c r="C98" t="s">
        <v>125</v>
      </c>
      <c r="D98">
        <v>7</v>
      </c>
      <c r="F98" s="55"/>
      <c r="I98" s="87" t="s">
        <v>126</v>
      </c>
      <c r="J98" s="88">
        <v>11</v>
      </c>
    </row>
    <row r="99" spans="3:10" x14ac:dyDescent="0.25">
      <c r="C99" t="s">
        <v>127</v>
      </c>
      <c r="D99" s="3">
        <v>5</v>
      </c>
      <c r="E99" s="3"/>
      <c r="F99" s="56"/>
      <c r="I99" s="87" t="s">
        <v>128</v>
      </c>
      <c r="J99" s="88">
        <v>13</v>
      </c>
    </row>
    <row r="100" spans="3:10" x14ac:dyDescent="0.25">
      <c r="E100" s="56"/>
      <c r="F100" s="56"/>
      <c r="I100" s="87" t="s">
        <v>129</v>
      </c>
      <c r="J100" s="88">
        <v>14.5</v>
      </c>
    </row>
    <row r="101" spans="3:10" ht="15.75" thickBot="1" x14ac:dyDescent="0.3">
      <c r="I101" s="87" t="s">
        <v>130</v>
      </c>
      <c r="J101" s="88">
        <v>11</v>
      </c>
    </row>
    <row r="102" spans="3:10" ht="15.75" thickBot="1" x14ac:dyDescent="0.3">
      <c r="C102" t="s">
        <v>131</v>
      </c>
      <c r="D102" s="3" t="s">
        <v>132</v>
      </c>
      <c r="E102" s="77" t="s">
        <v>133</v>
      </c>
      <c r="F102" t="s">
        <v>134</v>
      </c>
      <c r="G102" t="s">
        <v>135</v>
      </c>
      <c r="I102" s="89" t="s">
        <v>136</v>
      </c>
      <c r="J102" s="90">
        <v>13</v>
      </c>
    </row>
    <row r="103" spans="3:10" x14ac:dyDescent="0.25">
      <c r="C103" t="s">
        <v>137</v>
      </c>
      <c r="D103" s="3">
        <f>D96+D99</f>
        <v>10</v>
      </c>
      <c r="E103" s="78">
        <f>G103-D103</f>
        <v>14</v>
      </c>
      <c r="F103" s="55">
        <v>16.5</v>
      </c>
      <c r="G103">
        <v>24</v>
      </c>
    </row>
    <row r="104" spans="3:10" x14ac:dyDescent="0.25">
      <c r="C104" t="s">
        <v>138</v>
      </c>
      <c r="D104" s="3">
        <f>D97+D99</f>
        <v>12</v>
      </c>
      <c r="E104" s="78">
        <f>G104-D104</f>
        <v>12</v>
      </c>
      <c r="F104" s="55">
        <f>F103</f>
        <v>16.5</v>
      </c>
      <c r="G104">
        <f>G103</f>
        <v>24</v>
      </c>
    </row>
    <row r="105" spans="3:10" x14ac:dyDescent="0.25">
      <c r="C105" t="s">
        <v>139</v>
      </c>
      <c r="D105" s="3">
        <f>D96+D98</f>
        <v>12</v>
      </c>
      <c r="E105" s="78">
        <f t="shared" ref="E105" si="2">G105-D105</f>
        <v>12</v>
      </c>
      <c r="F105" s="55">
        <f t="shared" ref="F105:G108" si="3">F104</f>
        <v>16.5</v>
      </c>
      <c r="G105">
        <f t="shared" si="3"/>
        <v>24</v>
      </c>
    </row>
    <row r="106" spans="3:10" x14ac:dyDescent="0.25">
      <c r="C106" s="81" t="s">
        <v>140</v>
      </c>
      <c r="D106" s="82">
        <f>+D97+D98</f>
        <v>14</v>
      </c>
      <c r="E106" s="83">
        <f>G106-D106</f>
        <v>10</v>
      </c>
      <c r="F106" s="84">
        <f t="shared" si="3"/>
        <v>16.5</v>
      </c>
      <c r="G106" s="81">
        <f t="shared" si="3"/>
        <v>24</v>
      </c>
    </row>
    <row r="107" spans="3:10" x14ac:dyDescent="0.25">
      <c r="C107" t="s">
        <v>141</v>
      </c>
      <c r="D107" s="3">
        <f>+D96+D97+D99</f>
        <v>17</v>
      </c>
      <c r="E107" s="78">
        <f>G107-D107</f>
        <v>7</v>
      </c>
      <c r="F107" s="55">
        <f t="shared" si="3"/>
        <v>16.5</v>
      </c>
      <c r="G107">
        <f t="shared" si="3"/>
        <v>24</v>
      </c>
    </row>
    <row r="108" spans="3:10" x14ac:dyDescent="0.25">
      <c r="C108" t="s">
        <v>142</v>
      </c>
      <c r="D108" s="3">
        <f>+D96+D97+D98</f>
        <v>19</v>
      </c>
      <c r="E108" s="78">
        <f>G108-D108</f>
        <v>5</v>
      </c>
      <c r="F108" s="55">
        <f t="shared" si="3"/>
        <v>16.5</v>
      </c>
      <c r="G108">
        <f t="shared" si="3"/>
        <v>24</v>
      </c>
    </row>
    <row r="109" spans="3:10" x14ac:dyDescent="0.25">
      <c r="E109" s="78"/>
    </row>
    <row r="110" spans="3:10" x14ac:dyDescent="0.25">
      <c r="E110" s="78"/>
    </row>
    <row r="111" spans="3:10" x14ac:dyDescent="0.25">
      <c r="C111" t="s">
        <v>143</v>
      </c>
      <c r="E111" s="78"/>
    </row>
    <row r="112" spans="3:10" x14ac:dyDescent="0.25">
      <c r="C112" t="s">
        <v>120</v>
      </c>
      <c r="D112" s="3">
        <f>D96</f>
        <v>5</v>
      </c>
      <c r="E112" s="79">
        <f>G112-D112</f>
        <v>12</v>
      </c>
      <c r="F112" s="55">
        <f>F108</f>
        <v>16.5</v>
      </c>
      <c r="G112">
        <f>G103-D98</f>
        <v>17</v>
      </c>
    </row>
    <row r="113" spans="3:7" x14ac:dyDescent="0.25">
      <c r="C113" t="s">
        <v>123</v>
      </c>
      <c r="D113" s="3">
        <f>D97</f>
        <v>7</v>
      </c>
      <c r="E113" s="79">
        <f>G113-D113</f>
        <v>10</v>
      </c>
      <c r="F113" s="55">
        <f>F112</f>
        <v>16.5</v>
      </c>
      <c r="G113">
        <f>G112</f>
        <v>17</v>
      </c>
    </row>
    <row r="114" spans="3:7" ht="15.75" thickBot="1" x14ac:dyDescent="0.3">
      <c r="C114" t="s">
        <v>144</v>
      </c>
      <c r="D114" s="3">
        <f>D96+D97</f>
        <v>12</v>
      </c>
      <c r="E114" s="80">
        <f>G114-D114</f>
        <v>5</v>
      </c>
      <c r="F114" s="55">
        <f>F113</f>
        <v>16.5</v>
      </c>
      <c r="G114">
        <f>G113</f>
        <v>17</v>
      </c>
    </row>
    <row r="115" spans="3:7" x14ac:dyDescent="0.25">
      <c r="D115"/>
    </row>
  </sheetData>
  <mergeCells count="12">
    <mergeCell ref="C62:C63"/>
    <mergeCell ref="D62:D63"/>
    <mergeCell ref="E62:E63"/>
    <mergeCell ref="H62:H63"/>
    <mergeCell ref="C12:C13"/>
    <mergeCell ref="D12:D13"/>
    <mergeCell ref="E12:E13"/>
    <mergeCell ref="G12:G13"/>
    <mergeCell ref="C36:C37"/>
    <mergeCell ref="D36:D37"/>
    <mergeCell ref="E36:E37"/>
    <mergeCell ref="G36:G37"/>
  </mergeCells>
  <conditionalFormatting sqref="E15:F15 D39:D56 G69:H88 G66:H67">
    <cfRule type="cellIs" dxfId="832" priority="55" operator="equal">
      <formula>"No"</formula>
    </cfRule>
  </conditionalFormatting>
  <conditionalFormatting sqref="E19:F19">
    <cfRule type="cellIs" dxfId="831" priority="54" operator="equal">
      <formula>"Yes"</formula>
    </cfRule>
  </conditionalFormatting>
  <conditionalFormatting sqref="E23:F23">
    <cfRule type="cellIs" dxfId="830" priority="53" operator="equal">
      <formula>"Yes"</formula>
    </cfRule>
  </conditionalFormatting>
  <conditionalFormatting sqref="E31:F31">
    <cfRule type="cellIs" dxfId="829" priority="52" operator="equal">
      <formula>"Yes"</formula>
    </cfRule>
  </conditionalFormatting>
  <conditionalFormatting sqref="D30">
    <cfRule type="cellIs" dxfId="828" priority="43" operator="equal">
      <formula>"No"</formula>
    </cfRule>
  </conditionalFormatting>
  <conditionalFormatting sqref="D30">
    <cfRule type="cellIs" dxfId="827" priority="42" operator="equal">
      <formula>"No"</formula>
    </cfRule>
  </conditionalFormatting>
  <conditionalFormatting sqref="D22">
    <cfRule type="cellIs" dxfId="826" priority="31" operator="equal">
      <formula>"No"</formula>
    </cfRule>
  </conditionalFormatting>
  <conditionalFormatting sqref="D22">
    <cfRule type="cellIs" dxfId="825" priority="30" operator="equal">
      <formula>"No"</formula>
    </cfRule>
  </conditionalFormatting>
  <conditionalFormatting sqref="E30:F30">
    <cfRule type="cellIs" dxfId="824" priority="51" operator="equal">
      <formula>"No"</formula>
    </cfRule>
  </conditionalFormatting>
  <conditionalFormatting sqref="E30:F30">
    <cfRule type="cellIs" dxfId="823" priority="50" operator="equal">
      <formula>"No"</formula>
    </cfRule>
  </conditionalFormatting>
  <conditionalFormatting sqref="D16">
    <cfRule type="cellIs" dxfId="822" priority="45" operator="equal">
      <formula>"No"</formula>
    </cfRule>
  </conditionalFormatting>
  <conditionalFormatting sqref="D16">
    <cfRule type="cellIs" dxfId="821" priority="44" operator="equal">
      <formula>"No"</formula>
    </cfRule>
  </conditionalFormatting>
  <conditionalFormatting sqref="D14:D15">
    <cfRule type="cellIs" dxfId="820" priority="49" operator="equal">
      <formula>"No"</formula>
    </cfRule>
  </conditionalFormatting>
  <conditionalFormatting sqref="D14">
    <cfRule type="cellIs" dxfId="819" priority="48" operator="equal">
      <formula>"No"</formula>
    </cfRule>
  </conditionalFormatting>
  <conditionalFormatting sqref="D19">
    <cfRule type="cellIs" dxfId="818" priority="47" operator="equal">
      <formula>"Yes"</formula>
    </cfRule>
  </conditionalFormatting>
  <conditionalFormatting sqref="D23">
    <cfRule type="cellIs" dxfId="817" priority="46" operator="equal">
      <formula>"Yes"</formula>
    </cfRule>
  </conditionalFormatting>
  <conditionalFormatting sqref="E24:F24">
    <cfRule type="cellIs" dxfId="816" priority="29" operator="equal">
      <formula>"No"</formula>
    </cfRule>
  </conditionalFormatting>
  <conditionalFormatting sqref="E24:F24">
    <cfRule type="cellIs" dxfId="815" priority="28" operator="equal">
      <formula>"No"</formula>
    </cfRule>
  </conditionalFormatting>
  <conditionalFormatting sqref="E22:F22">
    <cfRule type="cellIs" dxfId="814" priority="33" operator="equal">
      <formula>"No"</formula>
    </cfRule>
  </conditionalFormatting>
  <conditionalFormatting sqref="E22:F22">
    <cfRule type="cellIs" dxfId="813" priority="32" operator="equal">
      <formula>"No"</formula>
    </cfRule>
  </conditionalFormatting>
  <conditionalFormatting sqref="D20">
    <cfRule type="cellIs" dxfId="812" priority="35" operator="equal">
      <formula>"No"</formula>
    </cfRule>
  </conditionalFormatting>
  <conditionalFormatting sqref="D20">
    <cfRule type="cellIs" dxfId="811" priority="34" operator="equal">
      <formula>"No"</formula>
    </cfRule>
  </conditionalFormatting>
  <conditionalFormatting sqref="E20:F20">
    <cfRule type="cellIs" dxfId="810" priority="37" operator="equal">
      <formula>"No"</formula>
    </cfRule>
  </conditionalFormatting>
  <conditionalFormatting sqref="E20:F20">
    <cfRule type="cellIs" dxfId="809" priority="36" operator="equal">
      <formula>"No"</formula>
    </cfRule>
  </conditionalFormatting>
  <conditionalFormatting sqref="D18">
    <cfRule type="cellIs" dxfId="808" priority="39" operator="equal">
      <formula>"No"</formula>
    </cfRule>
  </conditionalFormatting>
  <conditionalFormatting sqref="D18">
    <cfRule type="cellIs" dxfId="807" priority="38" operator="equal">
      <formula>"No"</formula>
    </cfRule>
  </conditionalFormatting>
  <conditionalFormatting sqref="E18:F18">
    <cfRule type="cellIs" dxfId="806" priority="41" operator="equal">
      <formula>"No"</formula>
    </cfRule>
  </conditionalFormatting>
  <conditionalFormatting sqref="E18:F18">
    <cfRule type="cellIs" dxfId="805" priority="40" operator="equal">
      <formula>"No"</formula>
    </cfRule>
  </conditionalFormatting>
  <conditionalFormatting sqref="D24">
    <cfRule type="cellIs" dxfId="804" priority="27" operator="equal">
      <formula>"No"</formula>
    </cfRule>
  </conditionalFormatting>
  <conditionalFormatting sqref="D24">
    <cfRule type="cellIs" dxfId="803" priority="26" operator="equal">
      <formula>"No"</formula>
    </cfRule>
  </conditionalFormatting>
  <conditionalFormatting sqref="E26:F26">
    <cfRule type="cellIs" dxfId="802" priority="25" operator="equal">
      <formula>"No"</formula>
    </cfRule>
  </conditionalFormatting>
  <conditionalFormatting sqref="E26:F26">
    <cfRule type="cellIs" dxfId="801" priority="24" operator="equal">
      <formula>"No"</formula>
    </cfRule>
  </conditionalFormatting>
  <conditionalFormatting sqref="D26">
    <cfRule type="cellIs" dxfId="800" priority="23" operator="equal">
      <formula>"No"</formula>
    </cfRule>
  </conditionalFormatting>
  <conditionalFormatting sqref="D26">
    <cfRule type="cellIs" dxfId="799" priority="22" operator="equal">
      <formula>"No"</formula>
    </cfRule>
  </conditionalFormatting>
  <conditionalFormatting sqref="E28:F28">
    <cfRule type="cellIs" dxfId="798" priority="21" operator="equal">
      <formula>"No"</formula>
    </cfRule>
  </conditionalFormatting>
  <conditionalFormatting sqref="E28:F28">
    <cfRule type="cellIs" dxfId="797" priority="20" operator="equal">
      <formula>"No"</formula>
    </cfRule>
  </conditionalFormatting>
  <conditionalFormatting sqref="D28">
    <cfRule type="cellIs" dxfId="796" priority="19" operator="equal">
      <formula>"No"</formula>
    </cfRule>
  </conditionalFormatting>
  <conditionalFormatting sqref="D28">
    <cfRule type="cellIs" dxfId="795" priority="18" operator="equal">
      <formula>"No"</formula>
    </cfRule>
  </conditionalFormatting>
  <conditionalFormatting sqref="G65">
    <cfRule type="cellIs" dxfId="794" priority="17" operator="equal">
      <formula>"No"</formula>
    </cfRule>
  </conditionalFormatting>
  <conditionalFormatting sqref="G65">
    <cfRule type="cellIs" dxfId="793" priority="16" operator="equal">
      <formula>"No"</formula>
    </cfRule>
  </conditionalFormatting>
  <conditionalFormatting sqref="H65 H68">
    <cfRule type="cellIs" dxfId="792" priority="15" operator="equal">
      <formula>"No"</formula>
    </cfRule>
  </conditionalFormatting>
  <conditionalFormatting sqref="H65 H68">
    <cfRule type="cellIs" dxfId="791" priority="14" operator="equal">
      <formula>"No"</formula>
    </cfRule>
  </conditionalFormatting>
  <conditionalFormatting sqref="D38:D47">
    <cfRule type="cellIs" dxfId="790" priority="13" operator="equal">
      <formula>"No"</formula>
    </cfRule>
  </conditionalFormatting>
  <conditionalFormatting sqref="D38:D47">
    <cfRule type="cellIs" dxfId="789" priority="12" operator="equal">
      <formula>"No"</formula>
    </cfRule>
  </conditionalFormatting>
  <conditionalFormatting sqref="E91">
    <cfRule type="cellIs" dxfId="788" priority="11" operator="lessThan">
      <formula>#REF!</formula>
    </cfRule>
  </conditionalFormatting>
  <conditionalFormatting sqref="E14:F14">
    <cfRule type="cellIs" dxfId="787" priority="10" operator="equal">
      <formula>"No"</formula>
    </cfRule>
  </conditionalFormatting>
  <conditionalFormatting sqref="E14:F14">
    <cfRule type="cellIs" dxfId="786" priority="9" operator="equal">
      <formula>"No"</formula>
    </cfRule>
  </conditionalFormatting>
  <conditionalFormatting sqref="E16:F16">
    <cfRule type="cellIs" dxfId="785" priority="8" operator="equal">
      <formula>"No"</formula>
    </cfRule>
  </conditionalFormatting>
  <conditionalFormatting sqref="E16:F16">
    <cfRule type="cellIs" dxfId="784" priority="7" operator="equal">
      <formula>"No"</formula>
    </cfRule>
  </conditionalFormatting>
  <conditionalFormatting sqref="G68">
    <cfRule type="cellIs" dxfId="783" priority="6" operator="equal">
      <formula>"No"</formula>
    </cfRule>
  </conditionalFormatting>
  <conditionalFormatting sqref="G68">
    <cfRule type="cellIs" dxfId="782" priority="5" operator="equal">
      <formula>"No"</formula>
    </cfRule>
  </conditionalFormatting>
  <conditionalFormatting sqref="G64">
    <cfRule type="cellIs" dxfId="781" priority="4" operator="equal">
      <formula>"No"</formula>
    </cfRule>
  </conditionalFormatting>
  <conditionalFormatting sqref="G64">
    <cfRule type="cellIs" dxfId="780" priority="3" operator="equal">
      <formula>"No"</formula>
    </cfRule>
  </conditionalFormatting>
  <conditionalFormatting sqref="H64">
    <cfRule type="cellIs" dxfId="779" priority="2" operator="equal">
      <formula>"No"</formula>
    </cfRule>
  </conditionalFormatting>
  <conditionalFormatting sqref="H64">
    <cfRule type="cellIs" dxfId="778" priority="1" operator="equal">
      <formula>"No"</formula>
    </cfRule>
  </conditionalFormatting>
  <dataValidations count="2">
    <dataValidation type="list" allowBlank="1" showInputMessage="1" showErrorMessage="1" sqref="D38:D56 D67:D68" xr:uid="{474AE18F-B73B-4DB1-9424-AA9F5C84FE64}">
      <formula1>"Yes, No, N/A"</formula1>
    </dataValidation>
    <dataValidation type="list" allowBlank="1" showInputMessage="1" showErrorMessage="1" sqref="E31:F31 D28 D14 D30 D16 D26 D18:D20 D22:D24 D69:D88 D64:D66" xr:uid="{E2D7852C-F103-4F4D-89E2-805D6776DE6E}">
      <formula1>"Yes, No"</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9E087-007A-4B81-9814-1A51A5991FAC}">
  <dimension ref="A2:N115"/>
  <sheetViews>
    <sheetView zoomScale="145" zoomScaleNormal="145" workbookViewId="0">
      <selection activeCell="H28" sqref="H28:H29"/>
    </sheetView>
  </sheetViews>
  <sheetFormatPr defaultRowHeight="15" outlineLevelRow="2" x14ac:dyDescent="0.25"/>
  <cols>
    <col min="2" max="2" width="4.140625" customWidth="1"/>
    <col min="3" max="3" width="59.5703125" customWidth="1"/>
    <col min="4" max="4" width="16.140625" style="3" customWidth="1"/>
    <col min="5" max="5" width="22.5703125" customWidth="1"/>
    <col min="6" max="6" width="19.5703125" customWidth="1"/>
    <col min="7" max="7" width="34.7109375" customWidth="1"/>
    <col min="8" max="8" width="31.7109375" customWidth="1"/>
    <col min="9" max="10" width="27" customWidth="1"/>
    <col min="11" max="11" width="13.42578125" customWidth="1"/>
    <col min="14" max="14" width="72" customWidth="1"/>
    <col min="15" max="16" width="19.42578125" customWidth="1"/>
    <col min="17" max="17" width="14.140625" customWidth="1"/>
    <col min="19" max="19" width="18" customWidth="1"/>
  </cols>
  <sheetData>
    <row r="2" spans="3:14" x14ac:dyDescent="0.25">
      <c r="C2" s="25" t="s">
        <v>2</v>
      </c>
      <c r="D2" s="28"/>
    </row>
    <row r="3" spans="3:14" x14ac:dyDescent="0.25">
      <c r="C3" s="26" t="s">
        <v>3</v>
      </c>
      <c r="D3" s="29"/>
    </row>
    <row r="4" spans="3:14" x14ac:dyDescent="0.25">
      <c r="C4" s="26" t="s">
        <v>4</v>
      </c>
      <c r="D4" s="30"/>
    </row>
    <row r="5" spans="3:14" x14ac:dyDescent="0.25">
      <c r="C5" s="26" t="s">
        <v>5</v>
      </c>
      <c r="D5" s="30"/>
    </row>
    <row r="6" spans="3:14" x14ac:dyDescent="0.25">
      <c r="C6" s="26" t="s">
        <v>49</v>
      </c>
      <c r="D6" s="29"/>
    </row>
    <row r="7" spans="3:14" x14ac:dyDescent="0.25">
      <c r="C7" s="26" t="s">
        <v>50</v>
      </c>
      <c r="D7" s="29"/>
    </row>
    <row r="8" spans="3:14" x14ac:dyDescent="0.25">
      <c r="C8" s="27" t="s">
        <v>51</v>
      </c>
      <c r="D8" s="31"/>
    </row>
    <row r="9" spans="3:14" x14ac:dyDescent="0.25">
      <c r="C9" s="2"/>
      <c r="E9" t="s">
        <v>6</v>
      </c>
    </row>
    <row r="10" spans="3:14" hidden="1" outlineLevel="1" x14ac:dyDescent="0.25">
      <c r="C10" s="1" t="s">
        <v>52</v>
      </c>
      <c r="D10" s="2" t="s">
        <v>53</v>
      </c>
    </row>
    <row r="11" spans="3:14" hidden="1" outlineLevel="1" x14ac:dyDescent="0.25"/>
    <row r="12" spans="3:14" hidden="1" outlineLevel="1" x14ac:dyDescent="0.25">
      <c r="C12" s="118" t="s">
        <v>7</v>
      </c>
      <c r="D12" s="124" t="s">
        <v>54</v>
      </c>
      <c r="E12" s="124" t="s">
        <v>8</v>
      </c>
      <c r="F12" s="102"/>
      <c r="G12" s="126" t="s">
        <v>55</v>
      </c>
    </row>
    <row r="13" spans="3:14" ht="15.75" hidden="1" customHeight="1" outlineLevel="1" thickBot="1" x14ac:dyDescent="0.3">
      <c r="C13" s="119"/>
      <c r="D13" s="125"/>
      <c r="E13" s="125"/>
      <c r="F13" s="103"/>
      <c r="G13" s="127"/>
      <c r="N13" s="1"/>
    </row>
    <row r="14" spans="3:14" ht="105" hidden="1" customHeight="1" outlineLevel="1" x14ac:dyDescent="0.25">
      <c r="C14" s="19" t="s">
        <v>9</v>
      </c>
      <c r="D14" s="20" t="s">
        <v>0</v>
      </c>
      <c r="E14" s="22" t="s">
        <v>56</v>
      </c>
      <c r="F14" s="71"/>
      <c r="G14" s="15"/>
    </row>
    <row r="15" spans="3:14" hidden="1" outlineLevel="1" x14ac:dyDescent="0.25">
      <c r="C15" s="11"/>
      <c r="D15" s="13"/>
      <c r="E15" s="13"/>
      <c r="F15" s="13"/>
      <c r="G15" s="16"/>
    </row>
    <row r="16" spans="3:14" ht="45" hidden="1" customHeight="1" outlineLevel="1" x14ac:dyDescent="0.25">
      <c r="C16" s="19" t="s">
        <v>10</v>
      </c>
      <c r="D16" s="22" t="s">
        <v>0</v>
      </c>
      <c r="E16" s="22" t="s">
        <v>57</v>
      </c>
      <c r="F16" s="72"/>
      <c r="G16" s="17"/>
    </row>
    <row r="17" spans="2:7" hidden="1" outlineLevel="1" x14ac:dyDescent="0.25">
      <c r="C17" s="11"/>
      <c r="D17" s="14"/>
      <c r="E17" s="13"/>
      <c r="F17" s="13"/>
      <c r="G17" s="16"/>
    </row>
    <row r="18" spans="2:7" ht="75" hidden="1" customHeight="1" outlineLevel="1" x14ac:dyDescent="0.25">
      <c r="C18" s="21" t="s">
        <v>58</v>
      </c>
      <c r="D18" s="22" t="s">
        <v>0</v>
      </c>
      <c r="E18" s="22" t="s">
        <v>59</v>
      </c>
      <c r="F18" s="72"/>
      <c r="G18" s="17"/>
    </row>
    <row r="19" spans="2:7" hidden="1" outlineLevel="1" x14ac:dyDescent="0.25">
      <c r="C19" s="11"/>
      <c r="D19" s="14"/>
      <c r="E19" s="13"/>
      <c r="F19" s="13"/>
      <c r="G19" s="16"/>
    </row>
    <row r="20" spans="2:7" ht="60" hidden="1" outlineLevel="1" x14ac:dyDescent="0.25">
      <c r="C20" s="21" t="s">
        <v>60</v>
      </c>
      <c r="D20" s="22" t="s">
        <v>0</v>
      </c>
      <c r="E20" s="22" t="s">
        <v>61</v>
      </c>
      <c r="F20" s="72"/>
      <c r="G20" s="17"/>
    </row>
    <row r="21" spans="2:7" hidden="1" outlineLevel="1" x14ac:dyDescent="0.25">
      <c r="B21" s="1"/>
      <c r="C21" s="11"/>
      <c r="D21" s="14"/>
      <c r="E21" s="14"/>
      <c r="F21" s="14"/>
      <c r="G21" s="16"/>
    </row>
    <row r="22" spans="2:7" ht="42.75" hidden="1" customHeight="1" outlineLevel="1" x14ac:dyDescent="0.25">
      <c r="B22" s="1"/>
      <c r="C22" s="21" t="s">
        <v>11</v>
      </c>
      <c r="D22" s="22" t="s">
        <v>0</v>
      </c>
      <c r="E22" s="22" t="s">
        <v>62</v>
      </c>
      <c r="F22" s="72"/>
      <c r="G22" s="17"/>
    </row>
    <row r="23" spans="2:7" hidden="1" outlineLevel="1" x14ac:dyDescent="0.25">
      <c r="B23" s="1"/>
      <c r="C23" s="11"/>
      <c r="D23" s="14"/>
      <c r="E23" s="13"/>
      <c r="F23" s="13"/>
      <c r="G23" s="16"/>
    </row>
    <row r="24" spans="2:7" ht="45" hidden="1" outlineLevel="1" x14ac:dyDescent="0.25">
      <c r="B24" s="1"/>
      <c r="C24" s="21" t="s">
        <v>63</v>
      </c>
      <c r="D24" s="22" t="s">
        <v>0</v>
      </c>
      <c r="E24" s="22" t="s">
        <v>64</v>
      </c>
      <c r="F24" s="72"/>
      <c r="G24" s="17"/>
    </row>
    <row r="25" spans="2:7" hidden="1" outlineLevel="1" x14ac:dyDescent="0.25">
      <c r="B25" s="1"/>
      <c r="C25" s="11"/>
      <c r="D25" s="14"/>
      <c r="E25" s="14"/>
      <c r="F25" s="14"/>
      <c r="G25" s="16"/>
    </row>
    <row r="26" spans="2:7" ht="60" hidden="1" outlineLevel="1" x14ac:dyDescent="0.25">
      <c r="C26" s="21" t="s">
        <v>65</v>
      </c>
      <c r="D26" s="22" t="s">
        <v>0</v>
      </c>
      <c r="E26" s="22" t="s">
        <v>66</v>
      </c>
      <c r="F26" s="72"/>
      <c r="G26" s="17"/>
    </row>
    <row r="27" spans="2:7" hidden="1" outlineLevel="1" x14ac:dyDescent="0.25">
      <c r="C27" s="11"/>
      <c r="D27" s="14"/>
      <c r="E27" s="14"/>
      <c r="F27" s="14"/>
      <c r="G27" s="16"/>
    </row>
    <row r="28" spans="2:7" ht="45" hidden="1" outlineLevel="1" x14ac:dyDescent="0.25">
      <c r="C28" s="21" t="s">
        <v>67</v>
      </c>
      <c r="D28" s="53" t="s">
        <v>0</v>
      </c>
      <c r="E28" s="53" t="s">
        <v>64</v>
      </c>
      <c r="F28" s="73"/>
      <c r="G28" s="54"/>
    </row>
    <row r="29" spans="2:7" hidden="1" outlineLevel="1" x14ac:dyDescent="0.25">
      <c r="C29" s="11"/>
      <c r="D29" s="14"/>
      <c r="E29" s="14"/>
      <c r="F29" s="14"/>
      <c r="G29" s="16"/>
    </row>
    <row r="30" spans="2:7" ht="49.5" hidden="1" customHeight="1" outlineLevel="1" thickBot="1" x14ac:dyDescent="0.3">
      <c r="C30" s="23" t="s">
        <v>68</v>
      </c>
      <c r="D30" s="24" t="s">
        <v>0</v>
      </c>
      <c r="E30" s="24" t="s">
        <v>64</v>
      </c>
      <c r="F30" s="74"/>
      <c r="G30" s="18"/>
    </row>
    <row r="31" spans="2:7" hidden="1" outlineLevel="1" x14ac:dyDescent="0.25">
      <c r="C31" s="8"/>
      <c r="G31" s="8"/>
    </row>
    <row r="32" spans="2:7" hidden="1" outlineLevel="1" x14ac:dyDescent="0.25">
      <c r="C32" s="2"/>
      <c r="E32" s="5" t="s">
        <v>69</v>
      </c>
      <c r="F32" s="5"/>
    </row>
    <row r="33" spans="3:8" hidden="1" outlineLevel="1" x14ac:dyDescent="0.25">
      <c r="C33" s="2"/>
      <c r="E33" s="5"/>
      <c r="F33" s="5"/>
    </row>
    <row r="34" spans="3:8" hidden="1" outlineLevel="2" x14ac:dyDescent="0.25">
      <c r="C34" s="1" t="s">
        <v>70</v>
      </c>
      <c r="D34" s="2" t="s">
        <v>71</v>
      </c>
      <c r="E34" s="3"/>
      <c r="F34" s="3"/>
      <c r="G34" s="3"/>
    </row>
    <row r="35" spans="3:8" hidden="1" outlineLevel="2" x14ac:dyDescent="0.25">
      <c r="C35" s="3"/>
      <c r="E35" s="3"/>
      <c r="F35" s="3"/>
      <c r="G35" s="3"/>
      <c r="H35" s="3"/>
    </row>
    <row r="36" spans="3:8" hidden="1" outlineLevel="2" x14ac:dyDescent="0.25">
      <c r="C36" s="118" t="s">
        <v>72</v>
      </c>
      <c r="D36" s="120" t="s">
        <v>73</v>
      </c>
      <c r="E36" s="120" t="s">
        <v>8</v>
      </c>
      <c r="F36" s="104"/>
      <c r="G36" s="122" t="s">
        <v>74</v>
      </c>
      <c r="H36" s="47"/>
    </row>
    <row r="37" spans="3:8" ht="15.75" hidden="1" outlineLevel="2" thickBot="1" x14ac:dyDescent="0.3">
      <c r="C37" s="119"/>
      <c r="D37" s="121"/>
      <c r="E37" s="121"/>
      <c r="F37" s="105"/>
      <c r="G37" s="123"/>
      <c r="H37" s="47"/>
    </row>
    <row r="38" spans="3:8" hidden="1" outlineLevel="2" x14ac:dyDescent="0.25">
      <c r="C38" s="45" t="s">
        <v>75</v>
      </c>
      <c r="D38" s="46" t="s">
        <v>0</v>
      </c>
      <c r="E38" s="48" t="s">
        <v>76</v>
      </c>
      <c r="F38" s="48"/>
      <c r="G38" s="45"/>
      <c r="H38" s="12"/>
    </row>
    <row r="39" spans="3:8" hidden="1" outlineLevel="2" x14ac:dyDescent="0.25">
      <c r="C39" s="43" t="s">
        <v>77</v>
      </c>
      <c r="D39" s="42" t="s">
        <v>0</v>
      </c>
      <c r="E39" s="49" t="s">
        <v>76</v>
      </c>
      <c r="F39" s="49"/>
      <c r="G39" s="43"/>
      <c r="H39" s="12"/>
    </row>
    <row r="40" spans="3:8" hidden="1" outlineLevel="2" x14ac:dyDescent="0.25">
      <c r="C40" s="43" t="s">
        <v>78</v>
      </c>
      <c r="D40" s="42" t="s">
        <v>0</v>
      </c>
      <c r="E40" s="49" t="s">
        <v>76</v>
      </c>
      <c r="F40" s="49"/>
      <c r="G40" s="43"/>
      <c r="H40" s="12"/>
    </row>
    <row r="41" spans="3:8" hidden="1" outlineLevel="2" x14ac:dyDescent="0.25">
      <c r="C41" s="43" t="s">
        <v>79</v>
      </c>
      <c r="D41" s="42"/>
      <c r="E41" s="49"/>
      <c r="F41" s="49"/>
      <c r="G41" s="43"/>
      <c r="H41" s="12"/>
    </row>
    <row r="42" spans="3:8" hidden="1" outlineLevel="2" x14ac:dyDescent="0.25">
      <c r="C42" s="43" t="s">
        <v>80</v>
      </c>
      <c r="D42" s="42" t="s">
        <v>0</v>
      </c>
      <c r="E42" s="49" t="s">
        <v>76</v>
      </c>
      <c r="F42" s="49"/>
      <c r="G42" s="43"/>
      <c r="H42" s="12"/>
    </row>
    <row r="43" spans="3:8" hidden="1" outlineLevel="2" x14ac:dyDescent="0.25">
      <c r="C43" s="44" t="s">
        <v>81</v>
      </c>
      <c r="D43" s="42" t="s">
        <v>0</v>
      </c>
      <c r="E43" s="49" t="s">
        <v>76</v>
      </c>
      <c r="F43" s="49"/>
      <c r="G43" s="43"/>
      <c r="H43" s="12"/>
    </row>
    <row r="44" spans="3:8" ht="30" hidden="1" outlineLevel="2" x14ac:dyDescent="0.25">
      <c r="C44" s="43" t="s">
        <v>82</v>
      </c>
      <c r="D44" s="42" t="s">
        <v>0</v>
      </c>
      <c r="E44" s="49" t="s">
        <v>76</v>
      </c>
      <c r="F44" s="49"/>
      <c r="G44" s="43"/>
      <c r="H44" s="12"/>
    </row>
    <row r="45" spans="3:8" hidden="1" outlineLevel="2" x14ac:dyDescent="0.25">
      <c r="C45" s="43" t="s">
        <v>83</v>
      </c>
      <c r="D45" s="42" t="s">
        <v>0</v>
      </c>
      <c r="E45" s="49" t="s">
        <v>76</v>
      </c>
      <c r="F45" s="49"/>
      <c r="G45" s="43"/>
      <c r="H45" s="12"/>
    </row>
    <row r="46" spans="3:8" ht="30" hidden="1" outlineLevel="2" x14ac:dyDescent="0.25">
      <c r="C46" s="43" t="s">
        <v>84</v>
      </c>
      <c r="D46" s="42" t="s">
        <v>0</v>
      </c>
      <c r="E46" s="49" t="s">
        <v>76</v>
      </c>
      <c r="F46" s="49"/>
      <c r="G46" s="43"/>
      <c r="H46" s="12"/>
    </row>
    <row r="47" spans="3:8" hidden="1" outlineLevel="2" x14ac:dyDescent="0.25">
      <c r="C47" s="43" t="s">
        <v>85</v>
      </c>
      <c r="D47" s="42" t="s">
        <v>0</v>
      </c>
      <c r="E47" s="49" t="s">
        <v>76</v>
      </c>
      <c r="F47" s="49"/>
      <c r="G47" s="43"/>
      <c r="H47" s="12"/>
    </row>
    <row r="48" spans="3:8" ht="30" hidden="1" outlineLevel="2" x14ac:dyDescent="0.25">
      <c r="C48" s="43" t="s">
        <v>86</v>
      </c>
      <c r="D48" s="42" t="s">
        <v>0</v>
      </c>
      <c r="E48" s="49" t="s">
        <v>76</v>
      </c>
      <c r="F48" s="49"/>
      <c r="G48" s="43"/>
      <c r="H48" s="12"/>
    </row>
    <row r="49" spans="2:13" hidden="1" outlineLevel="2" x14ac:dyDescent="0.25">
      <c r="C49" s="43" t="s">
        <v>87</v>
      </c>
      <c r="D49" s="42" t="s">
        <v>0</v>
      </c>
      <c r="E49" s="49" t="s">
        <v>76</v>
      </c>
      <c r="F49" s="49"/>
      <c r="G49" s="43"/>
      <c r="H49" s="12"/>
    </row>
    <row r="50" spans="2:13" ht="30" hidden="1" outlineLevel="2" x14ac:dyDescent="0.25">
      <c r="C50" s="43" t="s">
        <v>88</v>
      </c>
      <c r="D50" s="42" t="s">
        <v>0</v>
      </c>
      <c r="E50" s="49" t="s">
        <v>76</v>
      </c>
      <c r="F50" s="49"/>
      <c r="G50" s="43"/>
      <c r="H50" s="12" t="s">
        <v>89</v>
      </c>
    </row>
    <row r="51" spans="2:13" hidden="1" outlineLevel="2" x14ac:dyDescent="0.25">
      <c r="C51" s="43" t="s">
        <v>90</v>
      </c>
      <c r="D51" s="42" t="s">
        <v>0</v>
      </c>
      <c r="E51" s="49" t="s">
        <v>76</v>
      </c>
      <c r="F51" s="49"/>
      <c r="G51" s="43"/>
      <c r="H51" s="12" t="s">
        <v>89</v>
      </c>
    </row>
    <row r="52" spans="2:13" hidden="1" outlineLevel="2" x14ac:dyDescent="0.25">
      <c r="C52" s="43" t="s">
        <v>91</v>
      </c>
      <c r="D52" s="42" t="s">
        <v>0</v>
      </c>
      <c r="E52" s="49" t="s">
        <v>76</v>
      </c>
      <c r="F52" s="49"/>
      <c r="G52" s="43"/>
      <c r="H52" s="12" t="s">
        <v>89</v>
      </c>
      <c r="I52" s="9"/>
      <c r="J52" s="9"/>
      <c r="K52" s="9"/>
      <c r="L52" s="9"/>
      <c r="M52" s="9"/>
    </row>
    <row r="53" spans="2:13" ht="45" hidden="1" outlineLevel="2" x14ac:dyDescent="0.25">
      <c r="C53" s="43" t="s">
        <v>92</v>
      </c>
      <c r="D53" s="42" t="s">
        <v>0</v>
      </c>
      <c r="E53" s="49" t="s">
        <v>76</v>
      </c>
      <c r="F53" s="49"/>
      <c r="G53" s="43"/>
      <c r="H53" s="12" t="s">
        <v>89</v>
      </c>
      <c r="I53" s="9"/>
      <c r="J53" s="9"/>
      <c r="K53" s="9"/>
      <c r="L53" s="9"/>
      <c r="M53" s="9"/>
    </row>
    <row r="54" spans="2:13" ht="30" hidden="1" outlineLevel="2" x14ac:dyDescent="0.25">
      <c r="C54" s="43" t="s">
        <v>93</v>
      </c>
      <c r="D54" s="42" t="s">
        <v>0</v>
      </c>
      <c r="E54" s="49" t="s">
        <v>76</v>
      </c>
      <c r="F54" s="49"/>
      <c r="G54" s="43"/>
      <c r="H54" s="12"/>
      <c r="I54" s="9"/>
      <c r="J54" s="9"/>
      <c r="K54" s="9"/>
      <c r="L54" s="9"/>
      <c r="M54" s="9"/>
    </row>
    <row r="55" spans="2:13" ht="30" hidden="1" outlineLevel="2" x14ac:dyDescent="0.25">
      <c r="C55" s="43" t="s">
        <v>94</v>
      </c>
      <c r="D55" s="42" t="s">
        <v>0</v>
      </c>
      <c r="E55" s="49" t="s">
        <v>76</v>
      </c>
      <c r="F55" s="49"/>
      <c r="G55" s="43"/>
      <c r="H55" s="12"/>
      <c r="I55" s="9"/>
      <c r="J55" s="9"/>
      <c r="K55" s="9"/>
      <c r="L55" s="9"/>
      <c r="M55" s="9"/>
    </row>
    <row r="56" spans="2:13" ht="30" hidden="1" outlineLevel="2" x14ac:dyDescent="0.25">
      <c r="C56" s="43" t="s">
        <v>95</v>
      </c>
      <c r="D56" s="42" t="s">
        <v>0</v>
      </c>
      <c r="E56" s="49" t="s">
        <v>76</v>
      </c>
      <c r="F56" s="49"/>
      <c r="G56" s="43"/>
      <c r="H56" s="12" t="s">
        <v>89</v>
      </c>
      <c r="I56" s="4"/>
      <c r="J56" s="4"/>
      <c r="K56" s="4"/>
      <c r="L56" s="4"/>
      <c r="M56" s="4"/>
    </row>
    <row r="57" spans="2:13" hidden="1" outlineLevel="2" x14ac:dyDescent="0.25">
      <c r="H57" s="12" t="s">
        <v>89</v>
      </c>
      <c r="I57" s="4"/>
      <c r="J57" s="4"/>
      <c r="K57" s="4"/>
      <c r="L57" s="4"/>
      <c r="M57" s="4"/>
    </row>
    <row r="58" spans="2:13" hidden="1" outlineLevel="1" collapsed="1" x14ac:dyDescent="0.25">
      <c r="C58" s="2"/>
      <c r="E58" s="5" t="s">
        <v>96</v>
      </c>
      <c r="F58" s="5"/>
    </row>
    <row r="59" spans="2:13" collapsed="1" x14ac:dyDescent="0.25">
      <c r="C59" s="2"/>
      <c r="E59" s="5"/>
      <c r="F59" s="5"/>
    </row>
    <row r="60" spans="2:13" x14ac:dyDescent="0.25">
      <c r="C60" s="1" t="s">
        <v>70</v>
      </c>
      <c r="D60" s="2" t="s">
        <v>13</v>
      </c>
    </row>
    <row r="61" spans="2:13" ht="15.75" thickBot="1" x14ac:dyDescent="0.3">
      <c r="C61" s="2"/>
      <c r="D61" s="2"/>
    </row>
    <row r="62" spans="2:13" x14ac:dyDescent="0.25">
      <c r="C62" s="118" t="s">
        <v>97</v>
      </c>
      <c r="D62" s="120" t="s">
        <v>14</v>
      </c>
      <c r="E62" s="120" t="s">
        <v>15</v>
      </c>
      <c r="F62" s="104"/>
      <c r="G62" s="104"/>
      <c r="H62" s="122" t="s">
        <v>55</v>
      </c>
    </row>
    <row r="63" spans="2:13" ht="36.75" customHeight="1" thickBot="1" x14ac:dyDescent="0.3">
      <c r="B63" t="s">
        <v>98</v>
      </c>
      <c r="C63" s="119"/>
      <c r="D63" s="121"/>
      <c r="E63" s="121"/>
      <c r="F63" s="105"/>
      <c r="G63" s="105" t="s">
        <v>8</v>
      </c>
      <c r="H63" s="123"/>
    </row>
    <row r="64" spans="2:13" ht="167.25" customHeight="1" x14ac:dyDescent="0.25">
      <c r="B64">
        <v>1</v>
      </c>
      <c r="C64" s="57" t="s">
        <v>145</v>
      </c>
      <c r="D64" s="58" t="s">
        <v>0</v>
      </c>
      <c r="E64" s="32">
        <f>IF(D64="Yes",10,0)</f>
        <v>10</v>
      </c>
      <c r="F64" s="59"/>
      <c r="G64" s="60" t="s">
        <v>100</v>
      </c>
      <c r="H64" s="61"/>
    </row>
    <row r="65" spans="2:10" ht="115.5" customHeight="1" x14ac:dyDescent="0.25">
      <c r="B65">
        <f>+B64+1</f>
        <v>2</v>
      </c>
      <c r="C65" s="57" t="s">
        <v>146</v>
      </c>
      <c r="D65" s="58" t="s">
        <v>0</v>
      </c>
      <c r="E65" s="32">
        <f>IF(D65="Yes",10,0)</f>
        <v>10</v>
      </c>
      <c r="F65" s="59"/>
      <c r="G65" s="60" t="s">
        <v>102</v>
      </c>
      <c r="H65" s="61"/>
    </row>
    <row r="66" spans="2:10" ht="54" customHeight="1" x14ac:dyDescent="0.25">
      <c r="C66" s="70" t="s">
        <v>103</v>
      </c>
      <c r="D66" s="58" t="s">
        <v>1</v>
      </c>
      <c r="E66" s="59" t="s">
        <v>12</v>
      </c>
      <c r="F66" s="59"/>
      <c r="G66" s="60" t="s">
        <v>104</v>
      </c>
      <c r="H66" s="61"/>
    </row>
    <row r="67" spans="2:10" ht="54" customHeight="1" x14ac:dyDescent="0.25">
      <c r="B67" t="s">
        <v>105</v>
      </c>
      <c r="C67" s="36" t="s">
        <v>20</v>
      </c>
      <c r="D67" s="58" t="s">
        <v>0</v>
      </c>
      <c r="E67" s="59">
        <f>IF(AND(D67="Yes",D66="Yes"),10,0)</f>
        <v>0</v>
      </c>
      <c r="F67" s="59"/>
      <c r="G67" s="60"/>
      <c r="H67" s="61"/>
    </row>
    <row r="68" spans="2:10" ht="54" customHeight="1" x14ac:dyDescent="0.25">
      <c r="B68" t="s">
        <v>106</v>
      </c>
      <c r="C68" s="36" t="s">
        <v>21</v>
      </c>
      <c r="D68" s="58" t="s">
        <v>12</v>
      </c>
      <c r="E68" s="59">
        <f>IF(AND(D66="Yes",D67="No",D68="Yes",),7.5,0)</f>
        <v>0</v>
      </c>
      <c r="F68" s="59"/>
      <c r="G68" s="22" t="s">
        <v>107</v>
      </c>
      <c r="H68" s="61"/>
    </row>
    <row r="69" spans="2:10" ht="30" x14ac:dyDescent="0.25">
      <c r="B69">
        <v>4</v>
      </c>
      <c r="C69" s="35" t="s">
        <v>22</v>
      </c>
      <c r="D69" s="33" t="s">
        <v>0</v>
      </c>
      <c r="E69" s="32">
        <f>IF(D69="Yes",0.5,0)</f>
        <v>0.5</v>
      </c>
      <c r="F69" s="32"/>
      <c r="G69" s="22" t="s">
        <v>108</v>
      </c>
      <c r="H69" s="34"/>
    </row>
    <row r="70" spans="2:10" ht="45" x14ac:dyDescent="0.25">
      <c r="B70">
        <f>B69+1</f>
        <v>5</v>
      </c>
      <c r="C70" s="21" t="s">
        <v>23</v>
      </c>
      <c r="D70" s="33" t="s">
        <v>0</v>
      </c>
      <c r="E70" s="32">
        <f>IF(D70="Yes",0.5,0)</f>
        <v>0.5</v>
      </c>
      <c r="F70" s="32"/>
      <c r="G70" s="22" t="s">
        <v>108</v>
      </c>
      <c r="H70" s="34"/>
    </row>
    <row r="71" spans="2:10" ht="42.75" customHeight="1" x14ac:dyDescent="0.25">
      <c r="B71">
        <f t="shared" ref="B71:B88" si="0">B70+1</f>
        <v>6</v>
      </c>
      <c r="C71" s="21" t="s">
        <v>24</v>
      </c>
      <c r="D71" s="33" t="s">
        <v>0</v>
      </c>
      <c r="E71" s="32">
        <f>IF(D71="Yes",0.5,0)</f>
        <v>0.5</v>
      </c>
      <c r="F71" s="32"/>
      <c r="G71" s="22" t="s">
        <v>109</v>
      </c>
      <c r="H71" s="34"/>
    </row>
    <row r="72" spans="2:10" ht="60" x14ac:dyDescent="0.25">
      <c r="B72">
        <f t="shared" si="0"/>
        <v>7</v>
      </c>
      <c r="C72" s="21" t="s">
        <v>26</v>
      </c>
      <c r="D72" s="33" t="s">
        <v>0</v>
      </c>
      <c r="E72" s="32">
        <f>IF(D72="Yes",0.5,0)</f>
        <v>0.5</v>
      </c>
      <c r="F72" s="32"/>
      <c r="G72" s="22" t="s">
        <v>110</v>
      </c>
      <c r="H72" s="34"/>
    </row>
    <row r="73" spans="2:10" ht="45" x14ac:dyDescent="0.25">
      <c r="B73">
        <f t="shared" si="0"/>
        <v>8</v>
      </c>
      <c r="C73" s="21" t="s">
        <v>27</v>
      </c>
      <c r="D73" s="33" t="s">
        <v>0</v>
      </c>
      <c r="E73" s="32">
        <f t="shared" ref="E73:E82" si="1">IF(D73="Yes",1,0)</f>
        <v>1</v>
      </c>
      <c r="F73" s="32"/>
      <c r="G73" s="22" t="s">
        <v>111</v>
      </c>
      <c r="H73" s="34"/>
    </row>
    <row r="74" spans="2:10" ht="52.5" customHeight="1" x14ac:dyDescent="0.25">
      <c r="B74">
        <f t="shared" si="0"/>
        <v>9</v>
      </c>
      <c r="C74" s="21" t="s">
        <v>28</v>
      </c>
      <c r="D74" s="33" t="s">
        <v>0</v>
      </c>
      <c r="E74" s="32">
        <f t="shared" si="1"/>
        <v>1</v>
      </c>
      <c r="F74" s="32"/>
      <c r="G74" s="22" t="s">
        <v>111</v>
      </c>
      <c r="H74" s="34"/>
    </row>
    <row r="75" spans="2:10" ht="45" x14ac:dyDescent="0.25">
      <c r="B75">
        <f t="shared" si="0"/>
        <v>10</v>
      </c>
      <c r="C75" s="21" t="s">
        <v>29</v>
      </c>
      <c r="D75" s="33" t="s">
        <v>0</v>
      </c>
      <c r="E75" s="32">
        <f t="shared" si="1"/>
        <v>1</v>
      </c>
      <c r="F75" s="32"/>
      <c r="G75" s="22" t="s">
        <v>112</v>
      </c>
      <c r="H75" s="34"/>
      <c r="J75" s="12"/>
    </row>
    <row r="76" spans="2:10" ht="45" x14ac:dyDescent="0.25">
      <c r="B76">
        <f t="shared" si="0"/>
        <v>11</v>
      </c>
      <c r="C76" s="21" t="s">
        <v>30</v>
      </c>
      <c r="D76" s="33" t="s">
        <v>0</v>
      </c>
      <c r="E76" s="32">
        <f t="shared" si="1"/>
        <v>1</v>
      </c>
      <c r="F76" s="32"/>
      <c r="G76" s="22" t="s">
        <v>112</v>
      </c>
      <c r="H76" s="34"/>
      <c r="J76" s="12"/>
    </row>
    <row r="77" spans="2:10" ht="45" x14ac:dyDescent="0.25">
      <c r="B77">
        <f t="shared" si="0"/>
        <v>12</v>
      </c>
      <c r="C77" s="21" t="s">
        <v>31</v>
      </c>
      <c r="D77" s="33" t="s">
        <v>0</v>
      </c>
      <c r="E77" s="32">
        <f t="shared" si="1"/>
        <v>1</v>
      </c>
      <c r="F77" s="32"/>
      <c r="G77" s="22" t="s">
        <v>37</v>
      </c>
      <c r="H77" s="34"/>
      <c r="J77" s="12"/>
    </row>
    <row r="78" spans="2:10" ht="45" x14ac:dyDescent="0.25">
      <c r="B78">
        <f t="shared" si="0"/>
        <v>13</v>
      </c>
      <c r="C78" s="36" t="s">
        <v>32</v>
      </c>
      <c r="D78" s="33" t="s">
        <v>0</v>
      </c>
      <c r="E78" s="32">
        <f t="shared" si="1"/>
        <v>1</v>
      </c>
      <c r="F78" s="32"/>
      <c r="G78" s="22" t="s">
        <v>37</v>
      </c>
      <c r="H78" s="34"/>
    </row>
    <row r="79" spans="2:10" ht="45" x14ac:dyDescent="0.25">
      <c r="B79">
        <f t="shared" si="0"/>
        <v>14</v>
      </c>
      <c r="C79" s="21" t="s">
        <v>38</v>
      </c>
      <c r="D79" s="33" t="s">
        <v>0</v>
      </c>
      <c r="E79" s="32">
        <f t="shared" si="1"/>
        <v>1</v>
      </c>
      <c r="F79" s="32"/>
      <c r="G79" s="22" t="s">
        <v>39</v>
      </c>
      <c r="H79" s="34"/>
    </row>
    <row r="80" spans="2:10" ht="45" x14ac:dyDescent="0.25">
      <c r="B80">
        <f t="shared" si="0"/>
        <v>15</v>
      </c>
      <c r="C80" s="21" t="s">
        <v>40</v>
      </c>
      <c r="D80" s="33" t="s">
        <v>0</v>
      </c>
      <c r="E80" s="32">
        <f t="shared" si="1"/>
        <v>1</v>
      </c>
      <c r="F80" s="32"/>
      <c r="G80" s="22" t="s">
        <v>113</v>
      </c>
      <c r="H80" s="34"/>
    </row>
    <row r="81" spans="1:10" ht="60" x14ac:dyDescent="0.25">
      <c r="B81">
        <f t="shared" si="0"/>
        <v>16</v>
      </c>
      <c r="C81" s="21" t="s">
        <v>41</v>
      </c>
      <c r="D81" s="33" t="s">
        <v>0</v>
      </c>
      <c r="E81" s="32">
        <f t="shared" si="1"/>
        <v>1</v>
      </c>
      <c r="F81" s="32"/>
      <c r="G81" s="22" t="s">
        <v>113</v>
      </c>
      <c r="H81" s="34"/>
      <c r="J81" s="6"/>
    </row>
    <row r="82" spans="1:10" ht="45" x14ac:dyDescent="0.25">
      <c r="B82">
        <f t="shared" si="0"/>
        <v>17</v>
      </c>
      <c r="C82" s="21" t="s">
        <v>36</v>
      </c>
      <c r="D82" s="33" t="s">
        <v>0</v>
      </c>
      <c r="E82" s="32">
        <f t="shared" si="1"/>
        <v>1</v>
      </c>
      <c r="F82" s="32"/>
      <c r="G82" s="22" t="s">
        <v>37</v>
      </c>
      <c r="H82" s="34"/>
    </row>
    <row r="83" spans="1:10" ht="60" x14ac:dyDescent="0.25">
      <c r="B83">
        <f t="shared" si="0"/>
        <v>18</v>
      </c>
      <c r="C83" s="21" t="s">
        <v>42</v>
      </c>
      <c r="D83" s="33" t="s">
        <v>0</v>
      </c>
      <c r="E83" s="32">
        <f>IF(D83="Yes",0.5,0)</f>
        <v>0.5</v>
      </c>
      <c r="F83" s="32"/>
      <c r="G83" s="22" t="s">
        <v>43</v>
      </c>
      <c r="H83" s="34"/>
    </row>
    <row r="84" spans="1:10" ht="75" x14ac:dyDescent="0.25">
      <c r="B84">
        <f t="shared" si="0"/>
        <v>19</v>
      </c>
      <c r="C84" s="21" t="s">
        <v>33</v>
      </c>
      <c r="D84" s="33" t="s">
        <v>0</v>
      </c>
      <c r="E84" s="32">
        <f>IF(D84="Yes",1,0)</f>
        <v>1</v>
      </c>
      <c r="F84" s="32"/>
      <c r="G84" s="22" t="s">
        <v>114</v>
      </c>
      <c r="H84" s="34"/>
    </row>
    <row r="85" spans="1:10" ht="75" x14ac:dyDescent="0.25">
      <c r="B85">
        <f t="shared" si="0"/>
        <v>20</v>
      </c>
      <c r="C85" s="21" t="s">
        <v>34</v>
      </c>
      <c r="D85" s="33" t="s">
        <v>0</v>
      </c>
      <c r="E85" s="32">
        <f>IF(D85="Yes",1,0)</f>
        <v>1</v>
      </c>
      <c r="F85" s="32"/>
      <c r="G85" s="22" t="s">
        <v>114</v>
      </c>
      <c r="H85" s="34"/>
    </row>
    <row r="86" spans="1:10" ht="75" x14ac:dyDescent="0.25">
      <c r="B86">
        <f t="shared" si="0"/>
        <v>21</v>
      </c>
      <c r="C86" s="21" t="s">
        <v>35</v>
      </c>
      <c r="D86" s="33" t="s">
        <v>0</v>
      </c>
      <c r="E86" s="32">
        <f>IF(D86="Yes",1,0)</f>
        <v>1</v>
      </c>
      <c r="F86" s="32"/>
      <c r="G86" s="22" t="s">
        <v>114</v>
      </c>
      <c r="H86" s="34"/>
    </row>
    <row r="87" spans="1:10" ht="30" x14ac:dyDescent="0.25">
      <c r="B87">
        <f t="shared" si="0"/>
        <v>22</v>
      </c>
      <c r="C87" s="37" t="s">
        <v>25</v>
      </c>
      <c r="D87" s="33" t="s">
        <v>0</v>
      </c>
      <c r="E87" s="32">
        <f>IF(D87="Yes",0.5,0)</f>
        <v>0.5</v>
      </c>
      <c r="F87" s="32"/>
      <c r="G87" s="22" t="s">
        <v>115</v>
      </c>
      <c r="H87" s="34"/>
    </row>
    <row r="88" spans="1:10" ht="60.75" thickBot="1" x14ac:dyDescent="0.3">
      <c r="B88">
        <f t="shared" si="0"/>
        <v>23</v>
      </c>
      <c r="C88" s="38" t="s">
        <v>116</v>
      </c>
      <c r="D88" s="39" t="s">
        <v>0</v>
      </c>
      <c r="E88" s="40">
        <f>IF(D88="Yes",0.5,0)</f>
        <v>0.5</v>
      </c>
      <c r="F88" s="40"/>
      <c r="G88" s="24" t="s">
        <v>117</v>
      </c>
      <c r="H88" s="41"/>
    </row>
    <row r="89" spans="1:10" ht="15" customHeight="1" x14ac:dyDescent="0.25">
      <c r="D89" s="7"/>
    </row>
    <row r="90" spans="1:10" ht="15.75" thickBot="1" x14ac:dyDescent="0.3">
      <c r="D90"/>
      <c r="E90" s="55"/>
      <c r="F90" s="55"/>
    </row>
    <row r="91" spans="1:10" ht="15.75" thickBot="1" x14ac:dyDescent="0.3">
      <c r="A91" t="s">
        <v>6</v>
      </c>
      <c r="C91" s="1"/>
      <c r="D91" s="50" t="s">
        <v>46</v>
      </c>
      <c r="E91" s="51">
        <f>SUM(E65:E88)</f>
        <v>26.5</v>
      </c>
      <c r="F91" s="75"/>
    </row>
    <row r="92" spans="1:10" ht="15.75" thickBot="1" x14ac:dyDescent="0.3">
      <c r="C92" s="1"/>
      <c r="D92" s="50" t="s">
        <v>47</v>
      </c>
      <c r="E92" s="51">
        <f>IF(D66="Yes",36.5,26.5)</f>
        <v>26.5</v>
      </c>
      <c r="F92" s="75"/>
      <c r="G92" s="56"/>
    </row>
    <row r="93" spans="1:10" ht="15.75" thickBot="1" x14ac:dyDescent="0.3">
      <c r="B93" s="1"/>
      <c r="D93" s="50" t="s">
        <v>118</v>
      </c>
      <c r="E93" s="52">
        <f>IF(D66="Yes",27.5,17.5)</f>
        <v>17.5</v>
      </c>
      <c r="F93" s="76"/>
    </row>
    <row r="94" spans="1:10" ht="15.75" thickBot="1" x14ac:dyDescent="0.3">
      <c r="D94"/>
    </row>
    <row r="95" spans="1:10" x14ac:dyDescent="0.25">
      <c r="D95"/>
      <c r="I95" s="85"/>
      <c r="J95" s="86" t="s">
        <v>119</v>
      </c>
    </row>
    <row r="96" spans="1:10" x14ac:dyDescent="0.25">
      <c r="C96" t="s">
        <v>120</v>
      </c>
      <c r="D96">
        <v>10</v>
      </c>
      <c r="G96" t="s">
        <v>121</v>
      </c>
      <c r="I96" s="87" t="s">
        <v>122</v>
      </c>
      <c r="J96" s="88">
        <v>7.5</v>
      </c>
    </row>
    <row r="97" spans="3:10" x14ac:dyDescent="0.25">
      <c r="C97" t="s">
        <v>123</v>
      </c>
      <c r="D97">
        <v>10</v>
      </c>
      <c r="F97" s="55"/>
      <c r="G97" s="1">
        <v>7.5</v>
      </c>
      <c r="I97" s="87" t="s">
        <v>124</v>
      </c>
      <c r="J97" s="88">
        <v>13.5</v>
      </c>
    </row>
    <row r="98" spans="3:10" x14ac:dyDescent="0.25">
      <c r="C98" t="s">
        <v>125</v>
      </c>
      <c r="D98">
        <v>10</v>
      </c>
      <c r="F98" s="55"/>
      <c r="I98" s="87" t="s">
        <v>126</v>
      </c>
      <c r="J98" s="88">
        <v>11</v>
      </c>
    </row>
    <row r="99" spans="3:10" x14ac:dyDescent="0.25">
      <c r="C99" t="s">
        <v>127</v>
      </c>
      <c r="D99" s="3">
        <v>7.5</v>
      </c>
      <c r="E99" s="3"/>
      <c r="F99" s="56"/>
      <c r="I99" s="87" t="s">
        <v>128</v>
      </c>
      <c r="J99" s="88">
        <v>13</v>
      </c>
    </row>
    <row r="100" spans="3:10" x14ac:dyDescent="0.25">
      <c r="E100" s="56"/>
      <c r="F100" s="56"/>
      <c r="I100" s="87" t="s">
        <v>129</v>
      </c>
      <c r="J100" s="88">
        <v>14.5</v>
      </c>
    </row>
    <row r="101" spans="3:10" ht="15.75" thickBot="1" x14ac:dyDescent="0.3">
      <c r="I101" s="87" t="s">
        <v>130</v>
      </c>
      <c r="J101" s="88">
        <v>11</v>
      </c>
    </row>
    <row r="102" spans="3:10" ht="15.75" thickBot="1" x14ac:dyDescent="0.3">
      <c r="C102" t="s">
        <v>131</v>
      </c>
      <c r="D102" s="3" t="s">
        <v>132</v>
      </c>
      <c r="E102" s="77" t="s">
        <v>133</v>
      </c>
      <c r="F102" t="s">
        <v>134</v>
      </c>
      <c r="G102" t="s">
        <v>135</v>
      </c>
      <c r="I102" s="89" t="s">
        <v>136</v>
      </c>
      <c r="J102" s="90">
        <v>13</v>
      </c>
    </row>
    <row r="103" spans="3:10" x14ac:dyDescent="0.25">
      <c r="C103" t="s">
        <v>137</v>
      </c>
      <c r="D103" s="3">
        <f>D96+D99</f>
        <v>17.5</v>
      </c>
      <c r="E103" s="78">
        <f>G103-D103</f>
        <v>10</v>
      </c>
      <c r="F103" s="55">
        <v>16.5</v>
      </c>
      <c r="G103">
        <f>D106+G97</f>
        <v>27.5</v>
      </c>
    </row>
    <row r="104" spans="3:10" x14ac:dyDescent="0.25">
      <c r="C104" t="s">
        <v>138</v>
      </c>
      <c r="D104" s="3">
        <f>D97+D99</f>
        <v>17.5</v>
      </c>
      <c r="E104" s="78">
        <f>G104-D104</f>
        <v>10</v>
      </c>
      <c r="F104" s="55">
        <f>F103</f>
        <v>16.5</v>
      </c>
      <c r="G104">
        <f>G103</f>
        <v>27.5</v>
      </c>
    </row>
    <row r="105" spans="3:10" x14ac:dyDescent="0.25">
      <c r="C105" t="s">
        <v>139</v>
      </c>
      <c r="D105" s="3">
        <f>D96+D98</f>
        <v>20</v>
      </c>
      <c r="E105" s="78">
        <f t="shared" ref="E105" si="2">G105-D105</f>
        <v>7.5</v>
      </c>
      <c r="F105" s="55">
        <f t="shared" ref="F105:F108" si="3">F104</f>
        <v>16.5</v>
      </c>
      <c r="G105">
        <f t="shared" ref="G105:G108" si="4">G104</f>
        <v>27.5</v>
      </c>
    </row>
    <row r="106" spans="3:10" x14ac:dyDescent="0.25">
      <c r="C106" s="81" t="s">
        <v>140</v>
      </c>
      <c r="D106" s="82">
        <f>+D97+D98</f>
        <v>20</v>
      </c>
      <c r="E106" s="83">
        <f>G106-D106</f>
        <v>7.5</v>
      </c>
      <c r="F106" s="84">
        <f t="shared" si="3"/>
        <v>16.5</v>
      </c>
      <c r="G106" s="81">
        <f t="shared" si="4"/>
        <v>27.5</v>
      </c>
    </row>
    <row r="107" spans="3:10" x14ac:dyDescent="0.25">
      <c r="C107" t="s">
        <v>141</v>
      </c>
      <c r="D107" s="3">
        <f>+D96+D97+D99</f>
        <v>27.5</v>
      </c>
      <c r="E107" s="78">
        <f>G107-D107</f>
        <v>0</v>
      </c>
      <c r="F107" s="55">
        <f t="shared" si="3"/>
        <v>16.5</v>
      </c>
      <c r="G107">
        <f t="shared" si="4"/>
        <v>27.5</v>
      </c>
    </row>
    <row r="108" spans="3:10" x14ac:dyDescent="0.25">
      <c r="C108" t="s">
        <v>142</v>
      </c>
      <c r="D108" s="3">
        <f>+D96+D97+D98</f>
        <v>30</v>
      </c>
      <c r="E108" s="78">
        <f>G108-D108</f>
        <v>-2.5</v>
      </c>
      <c r="F108" s="55">
        <f t="shared" si="3"/>
        <v>16.5</v>
      </c>
      <c r="G108">
        <f t="shared" si="4"/>
        <v>27.5</v>
      </c>
    </row>
    <row r="109" spans="3:10" x14ac:dyDescent="0.25">
      <c r="E109" s="78"/>
    </row>
    <row r="110" spans="3:10" x14ac:dyDescent="0.25">
      <c r="E110" s="78"/>
    </row>
    <row r="111" spans="3:10" x14ac:dyDescent="0.25">
      <c r="C111" t="s">
        <v>143</v>
      </c>
      <c r="E111" s="78"/>
    </row>
    <row r="112" spans="3:10" x14ac:dyDescent="0.25">
      <c r="C112" t="s">
        <v>120</v>
      </c>
      <c r="D112" s="3">
        <f>D96</f>
        <v>10</v>
      </c>
      <c r="E112" s="79">
        <f>G112-D112</f>
        <v>7.5</v>
      </c>
      <c r="F112" s="55">
        <f>F108</f>
        <v>16.5</v>
      </c>
      <c r="G112">
        <f>G103-D98</f>
        <v>17.5</v>
      </c>
    </row>
    <row r="113" spans="3:7" x14ac:dyDescent="0.25">
      <c r="C113" t="s">
        <v>123</v>
      </c>
      <c r="D113" s="3">
        <f>D97</f>
        <v>10</v>
      </c>
      <c r="E113" s="79">
        <f>G113-D113</f>
        <v>7.5</v>
      </c>
      <c r="F113" s="55">
        <f>F112</f>
        <v>16.5</v>
      </c>
      <c r="G113">
        <f>G112</f>
        <v>17.5</v>
      </c>
    </row>
    <row r="114" spans="3:7" ht="15.75" thickBot="1" x14ac:dyDescent="0.3">
      <c r="C114" t="s">
        <v>144</v>
      </c>
      <c r="D114" s="3">
        <f>D96+D97</f>
        <v>20</v>
      </c>
      <c r="E114" s="80">
        <f>G114-D114</f>
        <v>-2.5</v>
      </c>
      <c r="F114" s="55">
        <f>F113</f>
        <v>16.5</v>
      </c>
      <c r="G114">
        <f>G113</f>
        <v>17.5</v>
      </c>
    </row>
    <row r="115" spans="3:7" x14ac:dyDescent="0.25">
      <c r="D115"/>
    </row>
  </sheetData>
  <mergeCells count="12">
    <mergeCell ref="C62:C63"/>
    <mergeCell ref="D62:D63"/>
    <mergeCell ref="E62:E63"/>
    <mergeCell ref="H62:H63"/>
    <mergeCell ref="C12:C13"/>
    <mergeCell ref="D12:D13"/>
    <mergeCell ref="E12:E13"/>
    <mergeCell ref="G12:G13"/>
    <mergeCell ref="C36:C37"/>
    <mergeCell ref="D36:D37"/>
    <mergeCell ref="E36:E37"/>
    <mergeCell ref="G36:G37"/>
  </mergeCells>
  <conditionalFormatting sqref="E15:F15 D39:D56 G69:H88 G66:H67">
    <cfRule type="cellIs" dxfId="777" priority="55" operator="equal">
      <formula>"No"</formula>
    </cfRule>
  </conditionalFormatting>
  <conditionalFormatting sqref="E19:F19">
    <cfRule type="cellIs" dxfId="776" priority="54" operator="equal">
      <formula>"Yes"</formula>
    </cfRule>
  </conditionalFormatting>
  <conditionalFormatting sqref="E23:F23">
    <cfRule type="cellIs" dxfId="775" priority="53" operator="equal">
      <formula>"Yes"</formula>
    </cfRule>
  </conditionalFormatting>
  <conditionalFormatting sqref="E31:F31">
    <cfRule type="cellIs" dxfId="774" priority="52" operator="equal">
      <formula>"Yes"</formula>
    </cfRule>
  </conditionalFormatting>
  <conditionalFormatting sqref="D30">
    <cfRule type="cellIs" dxfId="773" priority="43" operator="equal">
      <formula>"No"</formula>
    </cfRule>
  </conditionalFormatting>
  <conditionalFormatting sqref="D30">
    <cfRule type="cellIs" dxfId="772" priority="42" operator="equal">
      <formula>"No"</formula>
    </cfRule>
  </conditionalFormatting>
  <conditionalFormatting sqref="D22">
    <cfRule type="cellIs" dxfId="771" priority="31" operator="equal">
      <formula>"No"</formula>
    </cfRule>
  </conditionalFormatting>
  <conditionalFormatting sqref="D22">
    <cfRule type="cellIs" dxfId="770" priority="30" operator="equal">
      <formula>"No"</formula>
    </cfRule>
  </conditionalFormatting>
  <conditionalFormatting sqref="E30:F30">
    <cfRule type="cellIs" dxfId="769" priority="51" operator="equal">
      <formula>"No"</formula>
    </cfRule>
  </conditionalFormatting>
  <conditionalFormatting sqref="E30:F30">
    <cfRule type="cellIs" dxfId="768" priority="50" operator="equal">
      <formula>"No"</formula>
    </cfRule>
  </conditionalFormatting>
  <conditionalFormatting sqref="D16">
    <cfRule type="cellIs" dxfId="767" priority="45" operator="equal">
      <formula>"No"</formula>
    </cfRule>
  </conditionalFormatting>
  <conditionalFormatting sqref="D16">
    <cfRule type="cellIs" dxfId="766" priority="44" operator="equal">
      <formula>"No"</formula>
    </cfRule>
  </conditionalFormatting>
  <conditionalFormatting sqref="D14:D15">
    <cfRule type="cellIs" dxfId="765" priority="49" operator="equal">
      <formula>"No"</formula>
    </cfRule>
  </conditionalFormatting>
  <conditionalFormatting sqref="D14">
    <cfRule type="cellIs" dxfId="764" priority="48" operator="equal">
      <formula>"No"</formula>
    </cfRule>
  </conditionalFormatting>
  <conditionalFormatting sqref="D19">
    <cfRule type="cellIs" dxfId="763" priority="47" operator="equal">
      <formula>"Yes"</formula>
    </cfRule>
  </conditionalFormatting>
  <conditionalFormatting sqref="D23">
    <cfRule type="cellIs" dxfId="762" priority="46" operator="equal">
      <formula>"Yes"</formula>
    </cfRule>
  </conditionalFormatting>
  <conditionalFormatting sqref="E24:F24">
    <cfRule type="cellIs" dxfId="761" priority="29" operator="equal">
      <formula>"No"</formula>
    </cfRule>
  </conditionalFormatting>
  <conditionalFormatting sqref="E24:F24">
    <cfRule type="cellIs" dxfId="760" priority="28" operator="equal">
      <formula>"No"</formula>
    </cfRule>
  </conditionalFormatting>
  <conditionalFormatting sqref="E22:F22">
    <cfRule type="cellIs" dxfId="759" priority="33" operator="equal">
      <formula>"No"</formula>
    </cfRule>
  </conditionalFormatting>
  <conditionalFormatting sqref="E22:F22">
    <cfRule type="cellIs" dxfId="758" priority="32" operator="equal">
      <formula>"No"</formula>
    </cfRule>
  </conditionalFormatting>
  <conditionalFormatting sqref="D20">
    <cfRule type="cellIs" dxfId="757" priority="35" operator="equal">
      <formula>"No"</formula>
    </cfRule>
  </conditionalFormatting>
  <conditionalFormatting sqref="D20">
    <cfRule type="cellIs" dxfId="756" priority="34" operator="equal">
      <formula>"No"</formula>
    </cfRule>
  </conditionalFormatting>
  <conditionalFormatting sqref="E20:F20">
    <cfRule type="cellIs" dxfId="755" priority="37" operator="equal">
      <formula>"No"</formula>
    </cfRule>
  </conditionalFormatting>
  <conditionalFormatting sqref="E20:F20">
    <cfRule type="cellIs" dxfId="754" priority="36" operator="equal">
      <formula>"No"</formula>
    </cfRule>
  </conditionalFormatting>
  <conditionalFormatting sqref="D18">
    <cfRule type="cellIs" dxfId="753" priority="39" operator="equal">
      <formula>"No"</formula>
    </cfRule>
  </conditionalFormatting>
  <conditionalFormatting sqref="D18">
    <cfRule type="cellIs" dxfId="752" priority="38" operator="equal">
      <formula>"No"</formula>
    </cfRule>
  </conditionalFormatting>
  <conditionalFormatting sqref="E18:F18">
    <cfRule type="cellIs" dxfId="751" priority="41" operator="equal">
      <formula>"No"</formula>
    </cfRule>
  </conditionalFormatting>
  <conditionalFormatting sqref="E18:F18">
    <cfRule type="cellIs" dxfId="750" priority="40" operator="equal">
      <formula>"No"</formula>
    </cfRule>
  </conditionalFormatting>
  <conditionalFormatting sqref="D24">
    <cfRule type="cellIs" dxfId="749" priority="27" operator="equal">
      <formula>"No"</formula>
    </cfRule>
  </conditionalFormatting>
  <conditionalFormatting sqref="D24">
    <cfRule type="cellIs" dxfId="748" priority="26" operator="equal">
      <formula>"No"</formula>
    </cfRule>
  </conditionalFormatting>
  <conditionalFormatting sqref="E26:F26">
    <cfRule type="cellIs" dxfId="747" priority="25" operator="equal">
      <formula>"No"</formula>
    </cfRule>
  </conditionalFormatting>
  <conditionalFormatting sqref="E26:F26">
    <cfRule type="cellIs" dxfId="746" priority="24" operator="equal">
      <formula>"No"</formula>
    </cfRule>
  </conditionalFormatting>
  <conditionalFormatting sqref="D26">
    <cfRule type="cellIs" dxfId="745" priority="23" operator="equal">
      <formula>"No"</formula>
    </cfRule>
  </conditionalFormatting>
  <conditionalFormatting sqref="D26">
    <cfRule type="cellIs" dxfId="744" priority="22" operator="equal">
      <formula>"No"</formula>
    </cfRule>
  </conditionalFormatting>
  <conditionalFormatting sqref="E28:F28">
    <cfRule type="cellIs" dxfId="743" priority="21" operator="equal">
      <formula>"No"</formula>
    </cfRule>
  </conditionalFormatting>
  <conditionalFormatting sqref="E28:F28">
    <cfRule type="cellIs" dxfId="742" priority="20" operator="equal">
      <formula>"No"</formula>
    </cfRule>
  </conditionalFormatting>
  <conditionalFormatting sqref="D28">
    <cfRule type="cellIs" dxfId="741" priority="19" operator="equal">
      <formula>"No"</formula>
    </cfRule>
  </conditionalFormatting>
  <conditionalFormatting sqref="D28">
    <cfRule type="cellIs" dxfId="740" priority="18" operator="equal">
      <formula>"No"</formula>
    </cfRule>
  </conditionalFormatting>
  <conditionalFormatting sqref="G65">
    <cfRule type="cellIs" dxfId="739" priority="17" operator="equal">
      <formula>"No"</formula>
    </cfRule>
  </conditionalFormatting>
  <conditionalFormatting sqref="G65">
    <cfRule type="cellIs" dxfId="738" priority="16" operator="equal">
      <formula>"No"</formula>
    </cfRule>
  </conditionalFormatting>
  <conditionalFormatting sqref="H65 H68">
    <cfRule type="cellIs" dxfId="737" priority="15" operator="equal">
      <formula>"No"</formula>
    </cfRule>
  </conditionalFormatting>
  <conditionalFormatting sqref="H65 H68">
    <cfRule type="cellIs" dxfId="736" priority="14" operator="equal">
      <formula>"No"</formula>
    </cfRule>
  </conditionalFormatting>
  <conditionalFormatting sqref="D38:D47">
    <cfRule type="cellIs" dxfId="735" priority="13" operator="equal">
      <formula>"No"</formula>
    </cfRule>
  </conditionalFormatting>
  <conditionalFormatting sqref="D38:D47">
    <cfRule type="cellIs" dxfId="734" priority="12" operator="equal">
      <formula>"No"</formula>
    </cfRule>
  </conditionalFormatting>
  <conditionalFormatting sqref="E91:F91">
    <cfRule type="cellIs" dxfId="733" priority="11" operator="lessThan">
      <formula>#REF!</formula>
    </cfRule>
  </conditionalFormatting>
  <conditionalFormatting sqref="E14:F14">
    <cfRule type="cellIs" dxfId="732" priority="10" operator="equal">
      <formula>"No"</formula>
    </cfRule>
  </conditionalFormatting>
  <conditionalFormatting sqref="E14:F14">
    <cfRule type="cellIs" dxfId="731" priority="9" operator="equal">
      <formula>"No"</formula>
    </cfRule>
  </conditionalFormatting>
  <conditionalFormatting sqref="E16:F16">
    <cfRule type="cellIs" dxfId="730" priority="8" operator="equal">
      <formula>"No"</formula>
    </cfRule>
  </conditionalFormatting>
  <conditionalFormatting sqref="E16:F16">
    <cfRule type="cellIs" dxfId="729" priority="7" operator="equal">
      <formula>"No"</formula>
    </cfRule>
  </conditionalFormatting>
  <conditionalFormatting sqref="G68">
    <cfRule type="cellIs" dxfId="728" priority="6" operator="equal">
      <formula>"No"</formula>
    </cfRule>
  </conditionalFormatting>
  <conditionalFormatting sqref="G68">
    <cfRule type="cellIs" dxfId="727" priority="5" operator="equal">
      <formula>"No"</formula>
    </cfRule>
  </conditionalFormatting>
  <conditionalFormatting sqref="G64">
    <cfRule type="cellIs" dxfId="726" priority="4" operator="equal">
      <formula>"No"</formula>
    </cfRule>
  </conditionalFormatting>
  <conditionalFormatting sqref="G64">
    <cfRule type="cellIs" dxfId="725" priority="3" operator="equal">
      <formula>"No"</formula>
    </cfRule>
  </conditionalFormatting>
  <conditionalFormatting sqref="H64">
    <cfRule type="cellIs" dxfId="724" priority="2" operator="equal">
      <formula>"No"</formula>
    </cfRule>
  </conditionalFormatting>
  <conditionalFormatting sqref="H64">
    <cfRule type="cellIs" dxfId="723" priority="1" operator="equal">
      <formula>"No"</formula>
    </cfRule>
  </conditionalFormatting>
  <dataValidations disablePrompts="1" count="2">
    <dataValidation type="list" allowBlank="1" showInputMessage="1" showErrorMessage="1" sqref="E31:F31 D28 D14 D30 D16 D26 D18:D20 D22:D24 D69:D88 D64:D66" xr:uid="{F79C084C-47A0-47F6-B255-28841357E9E4}">
      <formula1>"Yes, No"</formula1>
    </dataValidation>
    <dataValidation type="list" allowBlank="1" showInputMessage="1" showErrorMessage="1" sqref="D38:D56 D67:D68" xr:uid="{7FBED2B7-F95F-48FB-9152-0E0644D1EF5F}">
      <formula1>"Yes, No, N/A"</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2BAA-8812-462A-969B-C9AE7958719E}">
  <dimension ref="A2:N115"/>
  <sheetViews>
    <sheetView topLeftCell="A9" zoomScale="145" zoomScaleNormal="145" workbookViewId="0">
      <selection activeCell="H28" sqref="H28:H29"/>
    </sheetView>
  </sheetViews>
  <sheetFormatPr defaultRowHeight="15" outlineLevelRow="2" x14ac:dyDescent="0.25"/>
  <cols>
    <col min="2" max="2" width="4.140625" customWidth="1"/>
    <col min="3" max="3" width="59.5703125" customWidth="1"/>
    <col min="4" max="4" width="16.140625" style="3" customWidth="1"/>
    <col min="5" max="5" width="22.5703125" customWidth="1"/>
    <col min="6" max="6" width="19.5703125" customWidth="1"/>
    <col min="7" max="7" width="34.7109375" customWidth="1"/>
    <col min="8" max="8" width="31.7109375" customWidth="1"/>
    <col min="9" max="10" width="27" customWidth="1"/>
    <col min="11" max="11" width="13.42578125" customWidth="1"/>
    <col min="14" max="14" width="72" customWidth="1"/>
    <col min="15" max="16" width="19.42578125" customWidth="1"/>
    <col min="17" max="17" width="14.140625" customWidth="1"/>
    <col min="19" max="19" width="18" customWidth="1"/>
  </cols>
  <sheetData>
    <row r="2" spans="3:14" x14ac:dyDescent="0.25">
      <c r="C2" s="25" t="s">
        <v>2</v>
      </c>
      <c r="D2" s="28"/>
    </row>
    <row r="3" spans="3:14" x14ac:dyDescent="0.25">
      <c r="C3" s="26" t="s">
        <v>3</v>
      </c>
      <c r="D3" s="29"/>
    </row>
    <row r="4" spans="3:14" x14ac:dyDescent="0.25">
      <c r="C4" s="26" t="s">
        <v>4</v>
      </c>
      <c r="D4" s="30"/>
    </row>
    <row r="5" spans="3:14" x14ac:dyDescent="0.25">
      <c r="C5" s="26" t="s">
        <v>5</v>
      </c>
      <c r="D5" s="30"/>
    </row>
    <row r="6" spans="3:14" x14ac:dyDescent="0.25">
      <c r="C6" s="26" t="s">
        <v>49</v>
      </c>
      <c r="D6" s="29"/>
    </row>
    <row r="7" spans="3:14" x14ac:dyDescent="0.25">
      <c r="C7" s="26" t="s">
        <v>50</v>
      </c>
      <c r="D7" s="29"/>
    </row>
    <row r="8" spans="3:14" x14ac:dyDescent="0.25">
      <c r="C8" s="27" t="s">
        <v>51</v>
      </c>
      <c r="D8" s="31"/>
    </row>
    <row r="9" spans="3:14" x14ac:dyDescent="0.25">
      <c r="C9" s="2"/>
      <c r="E9" t="s">
        <v>6</v>
      </c>
    </row>
    <row r="10" spans="3:14" hidden="1" outlineLevel="1" x14ac:dyDescent="0.25">
      <c r="C10" s="1" t="s">
        <v>52</v>
      </c>
      <c r="D10" s="2" t="s">
        <v>53</v>
      </c>
    </row>
    <row r="11" spans="3:14" hidden="1" outlineLevel="1" x14ac:dyDescent="0.25"/>
    <row r="12" spans="3:14" hidden="1" outlineLevel="1" x14ac:dyDescent="0.25">
      <c r="C12" s="118" t="s">
        <v>7</v>
      </c>
      <c r="D12" s="124" t="s">
        <v>54</v>
      </c>
      <c r="E12" s="124" t="s">
        <v>8</v>
      </c>
      <c r="F12" s="102"/>
      <c r="G12" s="126" t="s">
        <v>55</v>
      </c>
    </row>
    <row r="13" spans="3:14" ht="15.75" hidden="1" customHeight="1" outlineLevel="1" thickBot="1" x14ac:dyDescent="0.3">
      <c r="C13" s="119"/>
      <c r="D13" s="125"/>
      <c r="E13" s="125"/>
      <c r="F13" s="103"/>
      <c r="G13" s="127"/>
      <c r="N13" s="1"/>
    </row>
    <row r="14" spans="3:14" ht="105" hidden="1" customHeight="1" outlineLevel="1" x14ac:dyDescent="0.25">
      <c r="C14" s="19" t="s">
        <v>9</v>
      </c>
      <c r="D14" s="20" t="s">
        <v>0</v>
      </c>
      <c r="E14" s="22" t="s">
        <v>56</v>
      </c>
      <c r="F14" s="71"/>
      <c r="G14" s="15"/>
    </row>
    <row r="15" spans="3:14" hidden="1" outlineLevel="1" x14ac:dyDescent="0.25">
      <c r="C15" s="11"/>
      <c r="D15" s="13"/>
      <c r="E15" s="13"/>
      <c r="F15" s="13"/>
      <c r="G15" s="16"/>
    </row>
    <row r="16" spans="3:14" ht="45" hidden="1" customHeight="1" outlineLevel="1" x14ac:dyDescent="0.25">
      <c r="C16" s="19" t="s">
        <v>10</v>
      </c>
      <c r="D16" s="22" t="s">
        <v>0</v>
      </c>
      <c r="E16" s="22" t="s">
        <v>57</v>
      </c>
      <c r="F16" s="72"/>
      <c r="G16" s="17"/>
    </row>
    <row r="17" spans="2:7" hidden="1" outlineLevel="1" x14ac:dyDescent="0.25">
      <c r="C17" s="11"/>
      <c r="D17" s="14"/>
      <c r="E17" s="13"/>
      <c r="F17" s="13"/>
      <c r="G17" s="16"/>
    </row>
    <row r="18" spans="2:7" ht="75" hidden="1" customHeight="1" outlineLevel="1" x14ac:dyDescent="0.25">
      <c r="C18" s="21" t="s">
        <v>58</v>
      </c>
      <c r="D18" s="22" t="s">
        <v>0</v>
      </c>
      <c r="E18" s="22" t="s">
        <v>59</v>
      </c>
      <c r="F18" s="72"/>
      <c r="G18" s="17"/>
    </row>
    <row r="19" spans="2:7" hidden="1" outlineLevel="1" x14ac:dyDescent="0.25">
      <c r="C19" s="11"/>
      <c r="D19" s="14"/>
      <c r="E19" s="13"/>
      <c r="F19" s="13"/>
      <c r="G19" s="16"/>
    </row>
    <row r="20" spans="2:7" ht="60" hidden="1" outlineLevel="1" x14ac:dyDescent="0.25">
      <c r="C20" s="21" t="s">
        <v>60</v>
      </c>
      <c r="D20" s="22" t="s">
        <v>0</v>
      </c>
      <c r="E20" s="22" t="s">
        <v>61</v>
      </c>
      <c r="F20" s="72"/>
      <c r="G20" s="17"/>
    </row>
    <row r="21" spans="2:7" hidden="1" outlineLevel="1" x14ac:dyDescent="0.25">
      <c r="B21" s="1"/>
      <c r="C21" s="11"/>
      <c r="D21" s="14"/>
      <c r="E21" s="14"/>
      <c r="F21" s="14"/>
      <c r="G21" s="16"/>
    </row>
    <row r="22" spans="2:7" ht="42.75" hidden="1" customHeight="1" outlineLevel="1" x14ac:dyDescent="0.25">
      <c r="B22" s="1"/>
      <c r="C22" s="21" t="s">
        <v>11</v>
      </c>
      <c r="D22" s="22" t="s">
        <v>0</v>
      </c>
      <c r="E22" s="22" t="s">
        <v>62</v>
      </c>
      <c r="F22" s="72"/>
      <c r="G22" s="17"/>
    </row>
    <row r="23" spans="2:7" hidden="1" outlineLevel="1" x14ac:dyDescent="0.25">
      <c r="B23" s="1"/>
      <c r="C23" s="11"/>
      <c r="D23" s="14"/>
      <c r="E23" s="13"/>
      <c r="F23" s="13"/>
      <c r="G23" s="16"/>
    </row>
    <row r="24" spans="2:7" ht="45" hidden="1" outlineLevel="1" x14ac:dyDescent="0.25">
      <c r="B24" s="1"/>
      <c r="C24" s="21" t="s">
        <v>63</v>
      </c>
      <c r="D24" s="22" t="s">
        <v>0</v>
      </c>
      <c r="E24" s="22" t="s">
        <v>64</v>
      </c>
      <c r="F24" s="72"/>
      <c r="G24" s="17"/>
    </row>
    <row r="25" spans="2:7" hidden="1" outlineLevel="1" x14ac:dyDescent="0.25">
      <c r="B25" s="1"/>
      <c r="C25" s="11"/>
      <c r="D25" s="14"/>
      <c r="E25" s="14"/>
      <c r="F25" s="14"/>
      <c r="G25" s="16"/>
    </row>
    <row r="26" spans="2:7" ht="60" hidden="1" outlineLevel="1" x14ac:dyDescent="0.25">
      <c r="C26" s="21" t="s">
        <v>65</v>
      </c>
      <c r="D26" s="22" t="s">
        <v>0</v>
      </c>
      <c r="E26" s="22" t="s">
        <v>66</v>
      </c>
      <c r="F26" s="72"/>
      <c r="G26" s="17"/>
    </row>
    <row r="27" spans="2:7" hidden="1" outlineLevel="1" x14ac:dyDescent="0.25">
      <c r="C27" s="11"/>
      <c r="D27" s="14"/>
      <c r="E27" s="14"/>
      <c r="F27" s="14"/>
      <c r="G27" s="16"/>
    </row>
    <row r="28" spans="2:7" ht="45" hidden="1" outlineLevel="1" x14ac:dyDescent="0.25">
      <c r="C28" s="21" t="s">
        <v>67</v>
      </c>
      <c r="D28" s="53" t="s">
        <v>0</v>
      </c>
      <c r="E28" s="53" t="s">
        <v>64</v>
      </c>
      <c r="F28" s="73"/>
      <c r="G28" s="54"/>
    </row>
    <row r="29" spans="2:7" hidden="1" outlineLevel="1" x14ac:dyDescent="0.25">
      <c r="C29" s="11"/>
      <c r="D29" s="14"/>
      <c r="E29" s="14"/>
      <c r="F29" s="14"/>
      <c r="G29" s="16"/>
    </row>
    <row r="30" spans="2:7" ht="49.5" hidden="1" customHeight="1" outlineLevel="1" thickBot="1" x14ac:dyDescent="0.3">
      <c r="C30" s="23" t="s">
        <v>68</v>
      </c>
      <c r="D30" s="24" t="s">
        <v>0</v>
      </c>
      <c r="E30" s="24" t="s">
        <v>64</v>
      </c>
      <c r="F30" s="74"/>
      <c r="G30" s="18"/>
    </row>
    <row r="31" spans="2:7" hidden="1" outlineLevel="1" x14ac:dyDescent="0.25">
      <c r="C31" s="8"/>
      <c r="G31" s="8"/>
    </row>
    <row r="32" spans="2:7" hidden="1" outlineLevel="1" x14ac:dyDescent="0.25">
      <c r="C32" s="2"/>
      <c r="E32" s="5" t="s">
        <v>69</v>
      </c>
      <c r="F32" s="5"/>
    </row>
    <row r="33" spans="3:8" hidden="1" outlineLevel="1" x14ac:dyDescent="0.25">
      <c r="C33" s="2"/>
      <c r="E33" s="5"/>
      <c r="F33" s="5"/>
    </row>
    <row r="34" spans="3:8" hidden="1" outlineLevel="2" x14ac:dyDescent="0.25">
      <c r="C34" s="1" t="s">
        <v>70</v>
      </c>
      <c r="D34" s="2" t="s">
        <v>71</v>
      </c>
      <c r="E34" s="3"/>
      <c r="F34" s="3"/>
      <c r="G34" s="3"/>
    </row>
    <row r="35" spans="3:8" hidden="1" outlineLevel="2" x14ac:dyDescent="0.25">
      <c r="C35" s="3"/>
      <c r="E35" s="3"/>
      <c r="F35" s="3"/>
      <c r="G35" s="3"/>
      <c r="H35" s="3"/>
    </row>
    <row r="36" spans="3:8" hidden="1" outlineLevel="2" x14ac:dyDescent="0.25">
      <c r="C36" s="118" t="s">
        <v>72</v>
      </c>
      <c r="D36" s="120" t="s">
        <v>73</v>
      </c>
      <c r="E36" s="120" t="s">
        <v>8</v>
      </c>
      <c r="F36" s="104"/>
      <c r="G36" s="122" t="s">
        <v>74</v>
      </c>
      <c r="H36" s="47"/>
    </row>
    <row r="37" spans="3:8" ht="15.75" hidden="1" outlineLevel="2" thickBot="1" x14ac:dyDescent="0.3">
      <c r="C37" s="119"/>
      <c r="D37" s="121"/>
      <c r="E37" s="121"/>
      <c r="F37" s="105"/>
      <c r="G37" s="123"/>
      <c r="H37" s="47"/>
    </row>
    <row r="38" spans="3:8" hidden="1" outlineLevel="2" x14ac:dyDescent="0.25">
      <c r="C38" s="45" t="s">
        <v>75</v>
      </c>
      <c r="D38" s="46" t="s">
        <v>0</v>
      </c>
      <c r="E38" s="48" t="s">
        <v>76</v>
      </c>
      <c r="F38" s="48"/>
      <c r="G38" s="45"/>
      <c r="H38" s="12"/>
    </row>
    <row r="39" spans="3:8" hidden="1" outlineLevel="2" x14ac:dyDescent="0.25">
      <c r="C39" s="43" t="s">
        <v>77</v>
      </c>
      <c r="D39" s="42" t="s">
        <v>0</v>
      </c>
      <c r="E39" s="49" t="s">
        <v>76</v>
      </c>
      <c r="F39" s="49"/>
      <c r="G39" s="43"/>
      <c r="H39" s="12"/>
    </row>
    <row r="40" spans="3:8" hidden="1" outlineLevel="2" x14ac:dyDescent="0.25">
      <c r="C40" s="43" t="s">
        <v>78</v>
      </c>
      <c r="D40" s="42" t="s">
        <v>0</v>
      </c>
      <c r="E40" s="49" t="s">
        <v>76</v>
      </c>
      <c r="F40" s="49"/>
      <c r="G40" s="43"/>
      <c r="H40" s="12"/>
    </row>
    <row r="41" spans="3:8" hidden="1" outlineLevel="2" x14ac:dyDescent="0.25">
      <c r="C41" s="43" t="s">
        <v>79</v>
      </c>
      <c r="D41" s="42"/>
      <c r="E41" s="49"/>
      <c r="F41" s="49"/>
      <c r="G41" s="43"/>
      <c r="H41" s="12"/>
    </row>
    <row r="42" spans="3:8" hidden="1" outlineLevel="2" x14ac:dyDescent="0.25">
      <c r="C42" s="43" t="s">
        <v>80</v>
      </c>
      <c r="D42" s="42" t="s">
        <v>0</v>
      </c>
      <c r="E42" s="49" t="s">
        <v>76</v>
      </c>
      <c r="F42" s="49"/>
      <c r="G42" s="43"/>
      <c r="H42" s="12"/>
    </row>
    <row r="43" spans="3:8" hidden="1" outlineLevel="2" x14ac:dyDescent="0.25">
      <c r="C43" s="44" t="s">
        <v>81</v>
      </c>
      <c r="D43" s="42" t="s">
        <v>0</v>
      </c>
      <c r="E43" s="49" t="s">
        <v>76</v>
      </c>
      <c r="F43" s="49"/>
      <c r="G43" s="43"/>
      <c r="H43" s="12"/>
    </row>
    <row r="44" spans="3:8" ht="30" hidden="1" outlineLevel="2" x14ac:dyDescent="0.25">
      <c r="C44" s="43" t="s">
        <v>82</v>
      </c>
      <c r="D44" s="42" t="s">
        <v>0</v>
      </c>
      <c r="E44" s="49" t="s">
        <v>76</v>
      </c>
      <c r="F44" s="49"/>
      <c r="G44" s="43"/>
      <c r="H44" s="12"/>
    </row>
    <row r="45" spans="3:8" hidden="1" outlineLevel="2" x14ac:dyDescent="0.25">
      <c r="C45" s="43" t="s">
        <v>83</v>
      </c>
      <c r="D45" s="42" t="s">
        <v>0</v>
      </c>
      <c r="E45" s="49" t="s">
        <v>76</v>
      </c>
      <c r="F45" s="49"/>
      <c r="G45" s="43"/>
      <c r="H45" s="12"/>
    </row>
    <row r="46" spans="3:8" ht="30" hidden="1" outlineLevel="2" x14ac:dyDescent="0.25">
      <c r="C46" s="43" t="s">
        <v>84</v>
      </c>
      <c r="D46" s="42" t="s">
        <v>0</v>
      </c>
      <c r="E46" s="49" t="s">
        <v>76</v>
      </c>
      <c r="F46" s="49"/>
      <c r="G46" s="43"/>
      <c r="H46" s="12"/>
    </row>
    <row r="47" spans="3:8" hidden="1" outlineLevel="2" x14ac:dyDescent="0.25">
      <c r="C47" s="43" t="s">
        <v>85</v>
      </c>
      <c r="D47" s="42" t="s">
        <v>0</v>
      </c>
      <c r="E47" s="49" t="s">
        <v>76</v>
      </c>
      <c r="F47" s="49"/>
      <c r="G47" s="43"/>
      <c r="H47" s="12"/>
    </row>
    <row r="48" spans="3:8" ht="30" hidden="1" outlineLevel="2" x14ac:dyDescent="0.25">
      <c r="C48" s="43" t="s">
        <v>86</v>
      </c>
      <c r="D48" s="42" t="s">
        <v>0</v>
      </c>
      <c r="E48" s="49" t="s">
        <v>76</v>
      </c>
      <c r="F48" s="49"/>
      <c r="G48" s="43"/>
      <c r="H48" s="12"/>
    </row>
    <row r="49" spans="2:13" hidden="1" outlineLevel="2" x14ac:dyDescent="0.25">
      <c r="C49" s="43" t="s">
        <v>87</v>
      </c>
      <c r="D49" s="42" t="s">
        <v>0</v>
      </c>
      <c r="E49" s="49" t="s">
        <v>76</v>
      </c>
      <c r="F49" s="49"/>
      <c r="G49" s="43"/>
      <c r="H49" s="12"/>
    </row>
    <row r="50" spans="2:13" ht="30" hidden="1" outlineLevel="2" x14ac:dyDescent="0.25">
      <c r="C50" s="43" t="s">
        <v>88</v>
      </c>
      <c r="D50" s="42" t="s">
        <v>0</v>
      </c>
      <c r="E50" s="49" t="s">
        <v>76</v>
      </c>
      <c r="F50" s="49"/>
      <c r="G50" s="43"/>
      <c r="H50" s="12" t="s">
        <v>89</v>
      </c>
    </row>
    <row r="51" spans="2:13" hidden="1" outlineLevel="2" x14ac:dyDescent="0.25">
      <c r="C51" s="43" t="s">
        <v>90</v>
      </c>
      <c r="D51" s="42" t="s">
        <v>0</v>
      </c>
      <c r="E51" s="49" t="s">
        <v>76</v>
      </c>
      <c r="F51" s="49"/>
      <c r="G51" s="43"/>
      <c r="H51" s="12" t="s">
        <v>89</v>
      </c>
    </row>
    <row r="52" spans="2:13" hidden="1" outlineLevel="2" x14ac:dyDescent="0.25">
      <c r="C52" s="43" t="s">
        <v>91</v>
      </c>
      <c r="D52" s="42" t="s">
        <v>0</v>
      </c>
      <c r="E52" s="49" t="s">
        <v>76</v>
      </c>
      <c r="F52" s="49"/>
      <c r="G52" s="43"/>
      <c r="H52" s="12" t="s">
        <v>89</v>
      </c>
      <c r="I52" s="9"/>
      <c r="J52" s="9"/>
      <c r="K52" s="9"/>
      <c r="L52" s="9"/>
      <c r="M52" s="9"/>
    </row>
    <row r="53" spans="2:13" ht="45" hidden="1" outlineLevel="2" x14ac:dyDescent="0.25">
      <c r="C53" s="43" t="s">
        <v>92</v>
      </c>
      <c r="D53" s="42" t="s">
        <v>0</v>
      </c>
      <c r="E53" s="49" t="s">
        <v>76</v>
      </c>
      <c r="F53" s="49"/>
      <c r="G53" s="43"/>
      <c r="H53" s="12" t="s">
        <v>89</v>
      </c>
      <c r="I53" s="9"/>
      <c r="J53" s="9"/>
      <c r="K53" s="9"/>
      <c r="L53" s="9"/>
      <c r="M53" s="9"/>
    </row>
    <row r="54" spans="2:13" ht="30" hidden="1" outlineLevel="2" x14ac:dyDescent="0.25">
      <c r="C54" s="43" t="s">
        <v>93</v>
      </c>
      <c r="D54" s="42" t="s">
        <v>0</v>
      </c>
      <c r="E54" s="49" t="s">
        <v>76</v>
      </c>
      <c r="F54" s="49"/>
      <c r="G54" s="43"/>
      <c r="H54" s="12"/>
      <c r="I54" s="9"/>
      <c r="J54" s="9"/>
      <c r="K54" s="9"/>
      <c r="L54" s="9"/>
      <c r="M54" s="9"/>
    </row>
    <row r="55" spans="2:13" ht="30" hidden="1" outlineLevel="2" x14ac:dyDescent="0.25">
      <c r="C55" s="43" t="s">
        <v>94</v>
      </c>
      <c r="D55" s="42" t="s">
        <v>0</v>
      </c>
      <c r="E55" s="49" t="s">
        <v>76</v>
      </c>
      <c r="F55" s="49"/>
      <c r="G55" s="43"/>
      <c r="H55" s="12"/>
      <c r="I55" s="9"/>
      <c r="J55" s="9"/>
      <c r="K55" s="9"/>
      <c r="L55" s="9"/>
      <c r="M55" s="9"/>
    </row>
    <row r="56" spans="2:13" ht="30" hidden="1" outlineLevel="2" x14ac:dyDescent="0.25">
      <c r="C56" s="43" t="s">
        <v>95</v>
      </c>
      <c r="D56" s="42" t="s">
        <v>0</v>
      </c>
      <c r="E56" s="49" t="s">
        <v>76</v>
      </c>
      <c r="F56" s="49"/>
      <c r="G56" s="43"/>
      <c r="H56" s="12" t="s">
        <v>89</v>
      </c>
      <c r="I56" s="4"/>
      <c r="J56" s="4"/>
      <c r="K56" s="4"/>
      <c r="L56" s="4"/>
      <c r="M56" s="4"/>
    </row>
    <row r="57" spans="2:13" hidden="1" outlineLevel="2" x14ac:dyDescent="0.25">
      <c r="H57" s="12" t="s">
        <v>89</v>
      </c>
      <c r="I57" s="4"/>
      <c r="J57" s="4"/>
      <c r="K57" s="4"/>
      <c r="L57" s="4"/>
      <c r="M57" s="4"/>
    </row>
    <row r="58" spans="2:13" hidden="1" outlineLevel="1" collapsed="1" x14ac:dyDescent="0.25">
      <c r="C58" s="2"/>
      <c r="E58" s="5" t="s">
        <v>96</v>
      </c>
      <c r="F58" s="5"/>
    </row>
    <row r="59" spans="2:13" collapsed="1" x14ac:dyDescent="0.25">
      <c r="C59" s="2"/>
      <c r="E59" s="5"/>
      <c r="F59" s="5"/>
    </row>
    <row r="60" spans="2:13" x14ac:dyDescent="0.25">
      <c r="C60" s="1" t="s">
        <v>70</v>
      </c>
      <c r="D60" s="2" t="s">
        <v>13</v>
      </c>
    </row>
    <row r="61" spans="2:13" ht="15.75" thickBot="1" x14ac:dyDescent="0.3">
      <c r="C61" s="2"/>
      <c r="D61" s="2"/>
    </row>
    <row r="62" spans="2:13" x14ac:dyDescent="0.25">
      <c r="C62" s="118" t="s">
        <v>97</v>
      </c>
      <c r="D62" s="120" t="s">
        <v>14</v>
      </c>
      <c r="E62" s="120" t="s">
        <v>15</v>
      </c>
      <c r="F62" s="104"/>
      <c r="G62" s="104"/>
      <c r="H62" s="122" t="s">
        <v>55</v>
      </c>
    </row>
    <row r="63" spans="2:13" ht="36.75" customHeight="1" thickBot="1" x14ac:dyDescent="0.3">
      <c r="B63" t="s">
        <v>98</v>
      </c>
      <c r="C63" s="119"/>
      <c r="D63" s="121"/>
      <c r="E63" s="121"/>
      <c r="F63" s="105"/>
      <c r="G63" s="105" t="s">
        <v>8</v>
      </c>
      <c r="H63" s="123"/>
    </row>
    <row r="64" spans="2:13" ht="167.25" customHeight="1" x14ac:dyDescent="0.25">
      <c r="B64">
        <v>1</v>
      </c>
      <c r="C64" s="57" t="s">
        <v>145</v>
      </c>
      <c r="D64" s="58" t="s">
        <v>0</v>
      </c>
      <c r="E64" s="32">
        <f>IF(D64="Yes",10,0)</f>
        <v>10</v>
      </c>
      <c r="F64" s="59"/>
      <c r="G64" s="60" t="s">
        <v>100</v>
      </c>
      <c r="H64" s="61"/>
    </row>
    <row r="65" spans="2:10" ht="115.5" customHeight="1" x14ac:dyDescent="0.25">
      <c r="B65">
        <f>+B64+1</f>
        <v>2</v>
      </c>
      <c r="C65" s="57" t="s">
        <v>146</v>
      </c>
      <c r="D65" s="58" t="s">
        <v>0</v>
      </c>
      <c r="E65" s="32">
        <f>IF(D65="Yes",10,0)</f>
        <v>10</v>
      </c>
      <c r="F65" s="59"/>
      <c r="G65" s="60" t="s">
        <v>102</v>
      </c>
      <c r="H65" s="61"/>
    </row>
    <row r="66" spans="2:10" ht="54" customHeight="1" x14ac:dyDescent="0.25">
      <c r="C66" s="70" t="s">
        <v>103</v>
      </c>
      <c r="D66" s="58" t="s">
        <v>1</v>
      </c>
      <c r="E66" s="59" t="s">
        <v>12</v>
      </c>
      <c r="F66" s="59"/>
      <c r="G66" s="60" t="s">
        <v>104</v>
      </c>
      <c r="H66" s="61"/>
    </row>
    <row r="67" spans="2:10" ht="54" customHeight="1" x14ac:dyDescent="0.25">
      <c r="B67" t="s">
        <v>105</v>
      </c>
      <c r="C67" s="36" t="s">
        <v>20</v>
      </c>
      <c r="D67" s="58" t="s">
        <v>0</v>
      </c>
      <c r="E67" s="59">
        <f>IF(AND(D67="Yes",D66="Yes"),10,0)</f>
        <v>0</v>
      </c>
      <c r="F67" s="59"/>
      <c r="G67" s="60"/>
      <c r="H67" s="61"/>
    </row>
    <row r="68" spans="2:10" ht="54" customHeight="1" x14ac:dyDescent="0.25">
      <c r="B68" t="s">
        <v>106</v>
      </c>
      <c r="C68" s="36" t="s">
        <v>21</v>
      </c>
      <c r="D68" s="58" t="s">
        <v>12</v>
      </c>
      <c r="E68" s="59">
        <f>IF(AND(D66="Yes",D67="No",D68="Yes",),7.5,0)</f>
        <v>0</v>
      </c>
      <c r="F68" s="59"/>
      <c r="G68" s="22" t="s">
        <v>107</v>
      </c>
      <c r="H68" s="61"/>
    </row>
    <row r="69" spans="2:10" ht="30" x14ac:dyDescent="0.25">
      <c r="B69">
        <v>4</v>
      </c>
      <c r="C69" s="35" t="s">
        <v>22</v>
      </c>
      <c r="D69" s="33" t="s">
        <v>0</v>
      </c>
      <c r="E69" s="32">
        <f>IF(D69="Yes",0.5,0)</f>
        <v>0.5</v>
      </c>
      <c r="F69" s="32"/>
      <c r="G69" s="22" t="s">
        <v>108</v>
      </c>
      <c r="H69" s="34"/>
    </row>
    <row r="70" spans="2:10" ht="45" x14ac:dyDescent="0.25">
      <c r="B70">
        <f>B69+1</f>
        <v>5</v>
      </c>
      <c r="C70" s="21" t="s">
        <v>23</v>
      </c>
      <c r="D70" s="33" t="s">
        <v>0</v>
      </c>
      <c r="E70" s="32">
        <f>IF(D70="Yes",0.5,0)</f>
        <v>0.5</v>
      </c>
      <c r="F70" s="32"/>
      <c r="G70" s="22" t="s">
        <v>108</v>
      </c>
      <c r="H70" s="34"/>
    </row>
    <row r="71" spans="2:10" ht="42.75" customHeight="1" x14ac:dyDescent="0.25">
      <c r="B71">
        <f t="shared" ref="B71:B88" si="0">B70+1</f>
        <v>6</v>
      </c>
      <c r="C71" s="21" t="s">
        <v>24</v>
      </c>
      <c r="D71" s="33" t="s">
        <v>0</v>
      </c>
      <c r="E71" s="32">
        <f>IF(D71="Yes",0.5,0)</f>
        <v>0.5</v>
      </c>
      <c r="F71" s="32"/>
      <c r="G71" s="22" t="s">
        <v>109</v>
      </c>
      <c r="H71" s="34"/>
    </row>
    <row r="72" spans="2:10" ht="60" x14ac:dyDescent="0.25">
      <c r="B72">
        <f t="shared" si="0"/>
        <v>7</v>
      </c>
      <c r="C72" s="21" t="s">
        <v>26</v>
      </c>
      <c r="D72" s="33" t="s">
        <v>0</v>
      </c>
      <c r="E72" s="32">
        <f>IF(D72="Yes",0.5,0)</f>
        <v>0.5</v>
      </c>
      <c r="F72" s="32"/>
      <c r="G72" s="22" t="s">
        <v>110</v>
      </c>
      <c r="H72" s="34"/>
    </row>
    <row r="73" spans="2:10" ht="45" x14ac:dyDescent="0.25">
      <c r="B73">
        <f t="shared" si="0"/>
        <v>8</v>
      </c>
      <c r="C73" s="21" t="s">
        <v>27</v>
      </c>
      <c r="D73" s="33" t="s">
        <v>0</v>
      </c>
      <c r="E73" s="32">
        <f t="shared" ref="E73:E82" si="1">IF(D73="Yes",1,0)</f>
        <v>1</v>
      </c>
      <c r="F73" s="32"/>
      <c r="G73" s="22" t="s">
        <v>111</v>
      </c>
      <c r="H73" s="34"/>
    </row>
    <row r="74" spans="2:10" ht="52.5" customHeight="1" x14ac:dyDescent="0.25">
      <c r="B74">
        <f t="shared" si="0"/>
        <v>9</v>
      </c>
      <c r="C74" s="21" t="s">
        <v>28</v>
      </c>
      <c r="D74" s="33" t="s">
        <v>0</v>
      </c>
      <c r="E74" s="32">
        <f t="shared" si="1"/>
        <v>1</v>
      </c>
      <c r="F74" s="32"/>
      <c r="G74" s="22" t="s">
        <v>111</v>
      </c>
      <c r="H74" s="34"/>
    </row>
    <row r="75" spans="2:10" ht="45" x14ac:dyDescent="0.25">
      <c r="B75">
        <f t="shared" si="0"/>
        <v>10</v>
      </c>
      <c r="C75" s="21" t="s">
        <v>29</v>
      </c>
      <c r="D75" s="33" t="s">
        <v>0</v>
      </c>
      <c r="E75" s="32">
        <f t="shared" si="1"/>
        <v>1</v>
      </c>
      <c r="F75" s="32"/>
      <c r="G75" s="22" t="s">
        <v>112</v>
      </c>
      <c r="H75" s="34"/>
      <c r="J75" s="12"/>
    </row>
    <row r="76" spans="2:10" ht="45" x14ac:dyDescent="0.25">
      <c r="B76">
        <f t="shared" si="0"/>
        <v>11</v>
      </c>
      <c r="C76" s="21" t="s">
        <v>30</v>
      </c>
      <c r="D76" s="33" t="s">
        <v>0</v>
      </c>
      <c r="E76" s="32">
        <f t="shared" si="1"/>
        <v>1</v>
      </c>
      <c r="F76" s="32"/>
      <c r="G76" s="22" t="s">
        <v>112</v>
      </c>
      <c r="H76" s="34"/>
      <c r="J76" s="12"/>
    </row>
    <row r="77" spans="2:10" ht="45" x14ac:dyDescent="0.25">
      <c r="B77">
        <f t="shared" si="0"/>
        <v>12</v>
      </c>
      <c r="C77" s="21" t="s">
        <v>31</v>
      </c>
      <c r="D77" s="33" t="s">
        <v>0</v>
      </c>
      <c r="E77" s="32">
        <f t="shared" si="1"/>
        <v>1</v>
      </c>
      <c r="F77" s="32"/>
      <c r="G77" s="22" t="s">
        <v>37</v>
      </c>
      <c r="H77" s="34"/>
      <c r="J77" s="12"/>
    </row>
    <row r="78" spans="2:10" ht="45" x14ac:dyDescent="0.25">
      <c r="B78">
        <f t="shared" si="0"/>
        <v>13</v>
      </c>
      <c r="C78" s="36" t="s">
        <v>32</v>
      </c>
      <c r="D78" s="33" t="s">
        <v>0</v>
      </c>
      <c r="E78" s="32">
        <f t="shared" si="1"/>
        <v>1</v>
      </c>
      <c r="F78" s="32"/>
      <c r="G78" s="22" t="s">
        <v>37</v>
      </c>
      <c r="H78" s="34"/>
    </row>
    <row r="79" spans="2:10" ht="45" x14ac:dyDescent="0.25">
      <c r="B79">
        <f t="shared" si="0"/>
        <v>14</v>
      </c>
      <c r="C79" s="21" t="s">
        <v>38</v>
      </c>
      <c r="D79" s="33" t="s">
        <v>0</v>
      </c>
      <c r="E79" s="32">
        <f t="shared" si="1"/>
        <v>1</v>
      </c>
      <c r="F79" s="32"/>
      <c r="G79" s="22" t="s">
        <v>39</v>
      </c>
      <c r="H79" s="34"/>
    </row>
    <row r="80" spans="2:10" ht="45" x14ac:dyDescent="0.25">
      <c r="B80">
        <f t="shared" si="0"/>
        <v>15</v>
      </c>
      <c r="C80" s="21" t="s">
        <v>40</v>
      </c>
      <c r="D80" s="33" t="s">
        <v>0</v>
      </c>
      <c r="E80" s="32">
        <f t="shared" si="1"/>
        <v>1</v>
      </c>
      <c r="F80" s="32"/>
      <c r="G80" s="22" t="s">
        <v>113</v>
      </c>
      <c r="H80" s="34"/>
    </row>
    <row r="81" spans="1:10" ht="60" x14ac:dyDescent="0.25">
      <c r="B81">
        <f t="shared" si="0"/>
        <v>16</v>
      </c>
      <c r="C81" s="21" t="s">
        <v>41</v>
      </c>
      <c r="D81" s="33" t="s">
        <v>0</v>
      </c>
      <c r="E81" s="32">
        <f t="shared" si="1"/>
        <v>1</v>
      </c>
      <c r="F81" s="32"/>
      <c r="G81" s="22" t="s">
        <v>113</v>
      </c>
      <c r="H81" s="34"/>
      <c r="J81" s="6"/>
    </row>
    <row r="82" spans="1:10" ht="45" x14ac:dyDescent="0.25">
      <c r="B82">
        <f t="shared" si="0"/>
        <v>17</v>
      </c>
      <c r="C82" s="21" t="s">
        <v>36</v>
      </c>
      <c r="D82" s="33" t="s">
        <v>0</v>
      </c>
      <c r="E82" s="32">
        <f t="shared" si="1"/>
        <v>1</v>
      </c>
      <c r="F82" s="32"/>
      <c r="G82" s="22" t="s">
        <v>37</v>
      </c>
      <c r="H82" s="34"/>
    </row>
    <row r="83" spans="1:10" ht="60" x14ac:dyDescent="0.25">
      <c r="B83">
        <f t="shared" si="0"/>
        <v>18</v>
      </c>
      <c r="C83" s="21" t="s">
        <v>42</v>
      </c>
      <c r="D83" s="33" t="s">
        <v>0</v>
      </c>
      <c r="E83" s="32">
        <f>IF(D83="Yes",0.5,0)</f>
        <v>0.5</v>
      </c>
      <c r="F83" s="32"/>
      <c r="G83" s="22" t="s">
        <v>43</v>
      </c>
      <c r="H83" s="34"/>
    </row>
    <row r="84" spans="1:10" ht="75" x14ac:dyDescent="0.25">
      <c r="B84">
        <f t="shared" si="0"/>
        <v>19</v>
      </c>
      <c r="C84" s="21" t="s">
        <v>33</v>
      </c>
      <c r="D84" s="33" t="s">
        <v>0</v>
      </c>
      <c r="E84" s="32">
        <f>IF(D84="Yes",1,0)</f>
        <v>1</v>
      </c>
      <c r="F84" s="32"/>
      <c r="G84" s="22" t="s">
        <v>114</v>
      </c>
      <c r="H84" s="34"/>
    </row>
    <row r="85" spans="1:10" ht="75" x14ac:dyDescent="0.25">
      <c r="B85">
        <f t="shared" si="0"/>
        <v>20</v>
      </c>
      <c r="C85" s="21" t="s">
        <v>34</v>
      </c>
      <c r="D85" s="33" t="s">
        <v>0</v>
      </c>
      <c r="E85" s="32">
        <f>IF(D85="Yes",1,0)</f>
        <v>1</v>
      </c>
      <c r="F85" s="32"/>
      <c r="G85" s="22" t="s">
        <v>114</v>
      </c>
      <c r="H85" s="34"/>
    </row>
    <row r="86" spans="1:10" ht="75" x14ac:dyDescent="0.25">
      <c r="B86">
        <f t="shared" si="0"/>
        <v>21</v>
      </c>
      <c r="C86" s="21" t="s">
        <v>35</v>
      </c>
      <c r="D86" s="33" t="s">
        <v>0</v>
      </c>
      <c r="E86" s="32">
        <f>IF(D86="Yes",1,0)</f>
        <v>1</v>
      </c>
      <c r="F86" s="32"/>
      <c r="G86" s="22" t="s">
        <v>114</v>
      </c>
      <c r="H86" s="34"/>
    </row>
    <row r="87" spans="1:10" ht="30" x14ac:dyDescent="0.25">
      <c r="B87">
        <f t="shared" si="0"/>
        <v>22</v>
      </c>
      <c r="C87" s="37" t="s">
        <v>25</v>
      </c>
      <c r="D87" s="33" t="s">
        <v>0</v>
      </c>
      <c r="E87" s="32">
        <f>IF(D87="Yes",0.5,0)</f>
        <v>0.5</v>
      </c>
      <c r="F87" s="32"/>
      <c r="G87" s="22" t="s">
        <v>115</v>
      </c>
      <c r="H87" s="34"/>
    </row>
    <row r="88" spans="1:10" ht="60.75" thickBot="1" x14ac:dyDescent="0.3">
      <c r="B88">
        <f t="shared" si="0"/>
        <v>23</v>
      </c>
      <c r="C88" s="38" t="s">
        <v>116</v>
      </c>
      <c r="D88" s="39" t="s">
        <v>0</v>
      </c>
      <c r="E88" s="40">
        <f>IF(D88="Yes",0.5,0)</f>
        <v>0.5</v>
      </c>
      <c r="F88" s="40"/>
      <c r="G88" s="24" t="s">
        <v>117</v>
      </c>
      <c r="H88" s="41"/>
    </row>
    <row r="89" spans="1:10" ht="15" customHeight="1" x14ac:dyDescent="0.25">
      <c r="D89" s="7"/>
    </row>
    <row r="90" spans="1:10" ht="15.75" thickBot="1" x14ac:dyDescent="0.3">
      <c r="D90"/>
      <c r="E90" s="55"/>
      <c r="F90" s="55"/>
    </row>
    <row r="91" spans="1:10" ht="15.75" thickBot="1" x14ac:dyDescent="0.3">
      <c r="A91" t="s">
        <v>6</v>
      </c>
      <c r="C91" s="1"/>
      <c r="D91" s="50" t="s">
        <v>46</v>
      </c>
      <c r="E91" s="51">
        <f>SUM(E65:E88)</f>
        <v>26.5</v>
      </c>
      <c r="F91" s="75"/>
    </row>
    <row r="92" spans="1:10" ht="15.75" thickBot="1" x14ac:dyDescent="0.3">
      <c r="C92" s="1"/>
      <c r="D92" s="50" t="s">
        <v>47</v>
      </c>
      <c r="E92" s="51">
        <f>IF(D66="Yes",36.5,26.5)</f>
        <v>26.5</v>
      </c>
      <c r="F92" s="75"/>
      <c r="G92" s="56"/>
    </row>
    <row r="93" spans="1:10" ht="15.75" thickBot="1" x14ac:dyDescent="0.3">
      <c r="B93" s="1"/>
      <c r="D93" s="50" t="s">
        <v>118</v>
      </c>
      <c r="E93" s="52">
        <f>IF(D66="Yes",27.5,17.5)</f>
        <v>17.5</v>
      </c>
      <c r="F93" s="76"/>
    </row>
    <row r="94" spans="1:10" ht="15.75" thickBot="1" x14ac:dyDescent="0.3">
      <c r="D94"/>
    </row>
    <row r="95" spans="1:10" x14ac:dyDescent="0.25">
      <c r="D95"/>
      <c r="I95" s="85"/>
      <c r="J95" s="86" t="s">
        <v>119</v>
      </c>
    </row>
    <row r="96" spans="1:10" x14ac:dyDescent="0.25">
      <c r="C96" t="s">
        <v>120</v>
      </c>
      <c r="D96">
        <v>2.5</v>
      </c>
      <c r="G96" t="s">
        <v>121</v>
      </c>
      <c r="I96" s="87" t="s">
        <v>122</v>
      </c>
      <c r="J96" s="88">
        <v>7.5</v>
      </c>
    </row>
    <row r="97" spans="3:10" x14ac:dyDescent="0.25">
      <c r="C97" t="s">
        <v>123</v>
      </c>
      <c r="D97">
        <v>10</v>
      </c>
      <c r="F97" s="55"/>
      <c r="G97" s="1">
        <v>7.5</v>
      </c>
      <c r="I97" s="87" t="s">
        <v>124</v>
      </c>
      <c r="J97" s="88">
        <v>13.5</v>
      </c>
    </row>
    <row r="98" spans="3:10" x14ac:dyDescent="0.25">
      <c r="C98" t="s">
        <v>125</v>
      </c>
      <c r="D98">
        <v>10</v>
      </c>
      <c r="F98" s="55"/>
      <c r="I98" s="87" t="s">
        <v>126</v>
      </c>
      <c r="J98" s="88">
        <v>11</v>
      </c>
    </row>
    <row r="99" spans="3:10" x14ac:dyDescent="0.25">
      <c r="C99" t="s">
        <v>127</v>
      </c>
      <c r="D99" s="3">
        <v>7.5</v>
      </c>
      <c r="E99" s="3"/>
      <c r="F99" s="56"/>
      <c r="I99" s="87" t="s">
        <v>128</v>
      </c>
      <c r="J99" s="88">
        <v>13</v>
      </c>
    </row>
    <row r="100" spans="3:10" x14ac:dyDescent="0.25">
      <c r="E100" s="56"/>
      <c r="F100" s="56"/>
      <c r="I100" s="87" t="s">
        <v>129</v>
      </c>
      <c r="J100" s="88">
        <v>14.5</v>
      </c>
    </row>
    <row r="101" spans="3:10" ht="15.75" thickBot="1" x14ac:dyDescent="0.3">
      <c r="I101" s="87" t="s">
        <v>130</v>
      </c>
      <c r="J101" s="88">
        <v>11</v>
      </c>
    </row>
    <row r="102" spans="3:10" ht="15.75" thickBot="1" x14ac:dyDescent="0.3">
      <c r="C102" t="s">
        <v>131</v>
      </c>
      <c r="D102" s="3" t="s">
        <v>132</v>
      </c>
      <c r="E102" s="77" t="s">
        <v>133</v>
      </c>
      <c r="F102" t="s">
        <v>134</v>
      </c>
      <c r="G102" t="s">
        <v>135</v>
      </c>
      <c r="I102" s="89" t="s">
        <v>136</v>
      </c>
      <c r="J102" s="90">
        <v>13</v>
      </c>
    </row>
    <row r="103" spans="3:10" x14ac:dyDescent="0.25">
      <c r="C103" t="s">
        <v>137</v>
      </c>
      <c r="D103" s="3">
        <f>D96+D99</f>
        <v>10</v>
      </c>
      <c r="E103" s="91">
        <f>G103-D103</f>
        <v>17.5</v>
      </c>
      <c r="F103" s="55">
        <v>16.5</v>
      </c>
      <c r="G103">
        <f>D106+G97</f>
        <v>27.5</v>
      </c>
    </row>
    <row r="104" spans="3:10" x14ac:dyDescent="0.25">
      <c r="C104" t="s">
        <v>138</v>
      </c>
      <c r="D104" s="3">
        <f>D97+D99</f>
        <v>17.5</v>
      </c>
      <c r="E104" s="78">
        <f>G104-D104</f>
        <v>10</v>
      </c>
      <c r="F104" s="55">
        <f>F103</f>
        <v>16.5</v>
      </c>
      <c r="G104">
        <f>G103</f>
        <v>27.5</v>
      </c>
    </row>
    <row r="105" spans="3:10" x14ac:dyDescent="0.25">
      <c r="C105" t="s">
        <v>139</v>
      </c>
      <c r="D105" s="3">
        <f>D96+D98</f>
        <v>12.5</v>
      </c>
      <c r="E105" s="91">
        <f t="shared" ref="E105" si="2">G105-D105</f>
        <v>15</v>
      </c>
      <c r="F105" s="55">
        <f t="shared" ref="F105:G108" si="3">F104</f>
        <v>16.5</v>
      </c>
      <c r="G105">
        <f t="shared" si="3"/>
        <v>27.5</v>
      </c>
    </row>
    <row r="106" spans="3:10" x14ac:dyDescent="0.25">
      <c r="C106" s="81" t="s">
        <v>140</v>
      </c>
      <c r="D106" s="82">
        <f>+D97+D98</f>
        <v>20</v>
      </c>
      <c r="E106" s="83">
        <f>G106-D106</f>
        <v>7.5</v>
      </c>
      <c r="F106" s="84">
        <f t="shared" si="3"/>
        <v>16.5</v>
      </c>
      <c r="G106" s="81">
        <f t="shared" si="3"/>
        <v>27.5</v>
      </c>
    </row>
    <row r="107" spans="3:10" x14ac:dyDescent="0.25">
      <c r="C107" t="s">
        <v>141</v>
      </c>
      <c r="D107" s="3">
        <f>+D96+D97+D99</f>
        <v>20</v>
      </c>
      <c r="E107" s="78">
        <f>G107-D107</f>
        <v>7.5</v>
      </c>
      <c r="F107" s="55">
        <f t="shared" si="3"/>
        <v>16.5</v>
      </c>
      <c r="G107">
        <f t="shared" si="3"/>
        <v>27.5</v>
      </c>
    </row>
    <row r="108" spans="3:10" x14ac:dyDescent="0.25">
      <c r="C108" t="s">
        <v>142</v>
      </c>
      <c r="D108" s="3">
        <f>+D96+D97+D98</f>
        <v>22.5</v>
      </c>
      <c r="E108" s="78">
        <f>G108-D108</f>
        <v>5</v>
      </c>
      <c r="F108" s="55">
        <f t="shared" si="3"/>
        <v>16.5</v>
      </c>
      <c r="G108">
        <f t="shared" si="3"/>
        <v>27.5</v>
      </c>
    </row>
    <row r="109" spans="3:10" x14ac:dyDescent="0.25">
      <c r="E109" s="78"/>
    </row>
    <row r="110" spans="3:10" x14ac:dyDescent="0.25">
      <c r="E110" s="78"/>
    </row>
    <row r="111" spans="3:10" x14ac:dyDescent="0.25">
      <c r="C111" t="s">
        <v>143</v>
      </c>
      <c r="E111" s="78"/>
    </row>
    <row r="112" spans="3:10" x14ac:dyDescent="0.25">
      <c r="C112" t="s">
        <v>120</v>
      </c>
      <c r="D112" s="3">
        <f>D96</f>
        <v>2.5</v>
      </c>
      <c r="E112" s="92">
        <f>G112-D112</f>
        <v>15</v>
      </c>
      <c r="F112" s="55">
        <f>F108</f>
        <v>16.5</v>
      </c>
      <c r="G112">
        <f>G103-D98</f>
        <v>17.5</v>
      </c>
    </row>
    <row r="113" spans="3:7" x14ac:dyDescent="0.25">
      <c r="C113" t="s">
        <v>123</v>
      </c>
      <c r="D113" s="3">
        <f>D97</f>
        <v>10</v>
      </c>
      <c r="E113" s="79">
        <f>G113-D113</f>
        <v>7.5</v>
      </c>
      <c r="F113" s="55">
        <f>F112</f>
        <v>16.5</v>
      </c>
      <c r="G113">
        <f>G112</f>
        <v>17.5</v>
      </c>
    </row>
    <row r="114" spans="3:7" ht="15.75" thickBot="1" x14ac:dyDescent="0.3">
      <c r="C114" t="s">
        <v>144</v>
      </c>
      <c r="D114" s="3">
        <f>D96+D97</f>
        <v>12.5</v>
      </c>
      <c r="E114" s="80">
        <f>G114-D114</f>
        <v>5</v>
      </c>
      <c r="F114" s="55">
        <f>F113</f>
        <v>16.5</v>
      </c>
      <c r="G114">
        <f>G113</f>
        <v>17.5</v>
      </c>
    </row>
    <row r="115" spans="3:7" x14ac:dyDescent="0.25">
      <c r="D115"/>
    </row>
  </sheetData>
  <mergeCells count="12">
    <mergeCell ref="C62:C63"/>
    <mergeCell ref="D62:D63"/>
    <mergeCell ref="E62:E63"/>
    <mergeCell ref="H62:H63"/>
    <mergeCell ref="C12:C13"/>
    <mergeCell ref="D12:D13"/>
    <mergeCell ref="E12:E13"/>
    <mergeCell ref="G12:G13"/>
    <mergeCell ref="C36:C37"/>
    <mergeCell ref="D36:D37"/>
    <mergeCell ref="E36:E37"/>
    <mergeCell ref="G36:G37"/>
  </mergeCells>
  <conditionalFormatting sqref="E15:F15 D39:D56 G69:H88 G66:H67">
    <cfRule type="cellIs" dxfId="722" priority="55" operator="equal">
      <formula>"No"</formula>
    </cfRule>
  </conditionalFormatting>
  <conditionalFormatting sqref="E19:F19">
    <cfRule type="cellIs" dxfId="721" priority="54" operator="equal">
      <formula>"Yes"</formula>
    </cfRule>
  </conditionalFormatting>
  <conditionalFormatting sqref="E23:F23">
    <cfRule type="cellIs" dxfId="720" priority="53" operator="equal">
      <formula>"Yes"</formula>
    </cfRule>
  </conditionalFormatting>
  <conditionalFormatting sqref="E31:F31">
    <cfRule type="cellIs" dxfId="719" priority="52" operator="equal">
      <formula>"Yes"</formula>
    </cfRule>
  </conditionalFormatting>
  <conditionalFormatting sqref="D30">
    <cfRule type="cellIs" dxfId="718" priority="43" operator="equal">
      <formula>"No"</formula>
    </cfRule>
  </conditionalFormatting>
  <conditionalFormatting sqref="D30">
    <cfRule type="cellIs" dxfId="717" priority="42" operator="equal">
      <formula>"No"</formula>
    </cfRule>
  </conditionalFormatting>
  <conditionalFormatting sqref="D22">
    <cfRule type="cellIs" dxfId="716" priority="31" operator="equal">
      <formula>"No"</formula>
    </cfRule>
  </conditionalFormatting>
  <conditionalFormatting sqref="D22">
    <cfRule type="cellIs" dxfId="715" priority="30" operator="equal">
      <formula>"No"</formula>
    </cfRule>
  </conditionalFormatting>
  <conditionalFormatting sqref="E30:F30">
    <cfRule type="cellIs" dxfId="714" priority="51" operator="equal">
      <formula>"No"</formula>
    </cfRule>
  </conditionalFormatting>
  <conditionalFormatting sqref="E30:F30">
    <cfRule type="cellIs" dxfId="713" priority="50" operator="equal">
      <formula>"No"</formula>
    </cfRule>
  </conditionalFormatting>
  <conditionalFormatting sqref="D16">
    <cfRule type="cellIs" dxfId="712" priority="45" operator="equal">
      <formula>"No"</formula>
    </cfRule>
  </conditionalFormatting>
  <conditionalFormatting sqref="D16">
    <cfRule type="cellIs" dxfId="711" priority="44" operator="equal">
      <formula>"No"</formula>
    </cfRule>
  </conditionalFormatting>
  <conditionalFormatting sqref="D14:D15">
    <cfRule type="cellIs" dxfId="710" priority="49" operator="equal">
      <formula>"No"</formula>
    </cfRule>
  </conditionalFormatting>
  <conditionalFormatting sqref="D14">
    <cfRule type="cellIs" dxfId="709" priority="48" operator="equal">
      <formula>"No"</formula>
    </cfRule>
  </conditionalFormatting>
  <conditionalFormatting sqref="D19">
    <cfRule type="cellIs" dxfId="708" priority="47" operator="equal">
      <formula>"Yes"</formula>
    </cfRule>
  </conditionalFormatting>
  <conditionalFormatting sqref="D23">
    <cfRule type="cellIs" dxfId="707" priority="46" operator="equal">
      <formula>"Yes"</formula>
    </cfRule>
  </conditionalFormatting>
  <conditionalFormatting sqref="E24:F24">
    <cfRule type="cellIs" dxfId="706" priority="29" operator="equal">
      <formula>"No"</formula>
    </cfRule>
  </conditionalFormatting>
  <conditionalFormatting sqref="E24:F24">
    <cfRule type="cellIs" dxfId="705" priority="28" operator="equal">
      <formula>"No"</formula>
    </cfRule>
  </conditionalFormatting>
  <conditionalFormatting sqref="E22:F22">
    <cfRule type="cellIs" dxfId="704" priority="33" operator="equal">
      <formula>"No"</formula>
    </cfRule>
  </conditionalFormatting>
  <conditionalFormatting sqref="E22:F22">
    <cfRule type="cellIs" dxfId="703" priority="32" operator="equal">
      <formula>"No"</formula>
    </cfRule>
  </conditionalFormatting>
  <conditionalFormatting sqref="D20">
    <cfRule type="cellIs" dxfId="702" priority="35" operator="equal">
      <formula>"No"</formula>
    </cfRule>
  </conditionalFormatting>
  <conditionalFormatting sqref="D20">
    <cfRule type="cellIs" dxfId="701" priority="34" operator="equal">
      <formula>"No"</formula>
    </cfRule>
  </conditionalFormatting>
  <conditionalFormatting sqref="E20:F20">
    <cfRule type="cellIs" dxfId="700" priority="37" operator="equal">
      <formula>"No"</formula>
    </cfRule>
  </conditionalFormatting>
  <conditionalFormatting sqref="E20:F20">
    <cfRule type="cellIs" dxfId="699" priority="36" operator="equal">
      <formula>"No"</formula>
    </cfRule>
  </conditionalFormatting>
  <conditionalFormatting sqref="D18">
    <cfRule type="cellIs" dxfId="698" priority="39" operator="equal">
      <formula>"No"</formula>
    </cfRule>
  </conditionalFormatting>
  <conditionalFormatting sqref="D18">
    <cfRule type="cellIs" dxfId="697" priority="38" operator="equal">
      <formula>"No"</formula>
    </cfRule>
  </conditionalFormatting>
  <conditionalFormatting sqref="E18:F18">
    <cfRule type="cellIs" dxfId="696" priority="41" operator="equal">
      <formula>"No"</formula>
    </cfRule>
  </conditionalFormatting>
  <conditionalFormatting sqref="E18:F18">
    <cfRule type="cellIs" dxfId="695" priority="40" operator="equal">
      <formula>"No"</formula>
    </cfRule>
  </conditionalFormatting>
  <conditionalFormatting sqref="D24">
    <cfRule type="cellIs" dxfId="694" priority="27" operator="equal">
      <formula>"No"</formula>
    </cfRule>
  </conditionalFormatting>
  <conditionalFormatting sqref="D24">
    <cfRule type="cellIs" dxfId="693" priority="26" operator="equal">
      <formula>"No"</formula>
    </cfRule>
  </conditionalFormatting>
  <conditionalFormatting sqref="E26:F26">
    <cfRule type="cellIs" dxfId="692" priority="25" operator="equal">
      <formula>"No"</formula>
    </cfRule>
  </conditionalFormatting>
  <conditionalFormatting sqref="E26:F26">
    <cfRule type="cellIs" dxfId="691" priority="24" operator="equal">
      <formula>"No"</formula>
    </cfRule>
  </conditionalFormatting>
  <conditionalFormatting sqref="D26">
    <cfRule type="cellIs" dxfId="690" priority="23" operator="equal">
      <formula>"No"</formula>
    </cfRule>
  </conditionalFormatting>
  <conditionalFormatting sqref="D26">
    <cfRule type="cellIs" dxfId="689" priority="22" operator="equal">
      <formula>"No"</formula>
    </cfRule>
  </conditionalFormatting>
  <conditionalFormatting sqref="E28:F28">
    <cfRule type="cellIs" dxfId="688" priority="21" operator="equal">
      <formula>"No"</formula>
    </cfRule>
  </conditionalFormatting>
  <conditionalFormatting sqref="E28:F28">
    <cfRule type="cellIs" dxfId="687" priority="20" operator="equal">
      <formula>"No"</formula>
    </cfRule>
  </conditionalFormatting>
  <conditionalFormatting sqref="D28">
    <cfRule type="cellIs" dxfId="686" priority="19" operator="equal">
      <formula>"No"</formula>
    </cfRule>
  </conditionalFormatting>
  <conditionalFormatting sqref="D28">
    <cfRule type="cellIs" dxfId="685" priority="18" operator="equal">
      <formula>"No"</formula>
    </cfRule>
  </conditionalFormatting>
  <conditionalFormatting sqref="G65">
    <cfRule type="cellIs" dxfId="684" priority="17" operator="equal">
      <formula>"No"</formula>
    </cfRule>
  </conditionalFormatting>
  <conditionalFormatting sqref="G65">
    <cfRule type="cellIs" dxfId="683" priority="16" operator="equal">
      <formula>"No"</formula>
    </cfRule>
  </conditionalFormatting>
  <conditionalFormatting sqref="H65 H68">
    <cfRule type="cellIs" dxfId="682" priority="15" operator="equal">
      <formula>"No"</formula>
    </cfRule>
  </conditionalFormatting>
  <conditionalFormatting sqref="H65 H68">
    <cfRule type="cellIs" dxfId="681" priority="14" operator="equal">
      <formula>"No"</formula>
    </cfRule>
  </conditionalFormatting>
  <conditionalFormatting sqref="D38:D47">
    <cfRule type="cellIs" dxfId="680" priority="13" operator="equal">
      <formula>"No"</formula>
    </cfRule>
  </conditionalFormatting>
  <conditionalFormatting sqref="D38:D47">
    <cfRule type="cellIs" dxfId="679" priority="12" operator="equal">
      <formula>"No"</formula>
    </cfRule>
  </conditionalFormatting>
  <conditionalFormatting sqref="E91:F91">
    <cfRule type="cellIs" dxfId="678" priority="11" operator="lessThan">
      <formula>#REF!</formula>
    </cfRule>
  </conditionalFormatting>
  <conditionalFormatting sqref="E14:F14">
    <cfRule type="cellIs" dxfId="677" priority="10" operator="equal">
      <formula>"No"</formula>
    </cfRule>
  </conditionalFormatting>
  <conditionalFormatting sqref="E14:F14">
    <cfRule type="cellIs" dxfId="676" priority="9" operator="equal">
      <formula>"No"</formula>
    </cfRule>
  </conditionalFormatting>
  <conditionalFormatting sqref="E16:F16">
    <cfRule type="cellIs" dxfId="675" priority="8" operator="equal">
      <formula>"No"</formula>
    </cfRule>
  </conditionalFormatting>
  <conditionalFormatting sqref="E16:F16">
    <cfRule type="cellIs" dxfId="674" priority="7" operator="equal">
      <formula>"No"</formula>
    </cfRule>
  </conditionalFormatting>
  <conditionalFormatting sqref="G68">
    <cfRule type="cellIs" dxfId="673" priority="6" operator="equal">
      <formula>"No"</formula>
    </cfRule>
  </conditionalFormatting>
  <conditionalFormatting sqref="G68">
    <cfRule type="cellIs" dxfId="672" priority="5" operator="equal">
      <formula>"No"</formula>
    </cfRule>
  </conditionalFormatting>
  <conditionalFormatting sqref="G64">
    <cfRule type="cellIs" dxfId="671" priority="4" operator="equal">
      <formula>"No"</formula>
    </cfRule>
  </conditionalFormatting>
  <conditionalFormatting sqref="G64">
    <cfRule type="cellIs" dxfId="670" priority="3" operator="equal">
      <formula>"No"</formula>
    </cfRule>
  </conditionalFormatting>
  <conditionalFormatting sqref="H64">
    <cfRule type="cellIs" dxfId="669" priority="2" operator="equal">
      <formula>"No"</formula>
    </cfRule>
  </conditionalFormatting>
  <conditionalFormatting sqref="H64">
    <cfRule type="cellIs" dxfId="668" priority="1" operator="equal">
      <formula>"No"</formula>
    </cfRule>
  </conditionalFormatting>
  <dataValidations count="2">
    <dataValidation type="list" allowBlank="1" showInputMessage="1" showErrorMessage="1" sqref="D38:D56 D67:D68" xr:uid="{0C14E8A3-CB3C-4B39-89F6-DA9F690D97AB}">
      <formula1>"Yes, No, N/A"</formula1>
    </dataValidation>
    <dataValidation type="list" allowBlank="1" showInputMessage="1" showErrorMessage="1" sqref="E31:F31 D28 D14 D30 D16 D26 D18:D20 D22:D24 D69:D88 D64:D66" xr:uid="{37240023-C3D9-4EC2-9DDD-593125604587}">
      <formula1>"Yes, No"</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D0C9E-6A70-4FBC-ACAF-A388C935C8D9}">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A938-B432-451A-B558-A9425B7A1E61}">
  <dimension ref="A2:L103"/>
  <sheetViews>
    <sheetView topLeftCell="A66"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1</v>
      </c>
      <c r="D64" s="59">
        <f>IF(C64="Yes",10,0)</f>
        <v>0</v>
      </c>
      <c r="E64" s="60" t="s">
        <v>148</v>
      </c>
      <c r="F64" s="61"/>
    </row>
    <row r="65" spans="1:8" ht="54" customHeight="1" x14ac:dyDescent="0.25">
      <c r="B65" s="57" t="s">
        <v>149</v>
      </c>
      <c r="C65" s="58" t="s">
        <v>0</v>
      </c>
      <c r="D65" s="59">
        <f>IF(C64="Yes",0,(IF(C65="Yes",10,0)))</f>
        <v>10</v>
      </c>
      <c r="E65" s="60" t="s">
        <v>148</v>
      </c>
      <c r="F65" s="61"/>
    </row>
    <row r="66" spans="1:8" ht="54" customHeight="1" x14ac:dyDescent="0.25">
      <c r="B66" s="36" t="s">
        <v>150</v>
      </c>
      <c r="C66" s="58" t="s">
        <v>1</v>
      </c>
      <c r="D66" s="59">
        <f>IF(C66="Yes",10,0)</f>
        <v>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33" t="s">
        <v>1</v>
      </c>
      <c r="D68" s="32">
        <f>IF(C68="Yes",0.5,0)</f>
        <v>0</v>
      </c>
      <c r="E68" s="22" t="s">
        <v>108</v>
      </c>
      <c r="F68" s="34"/>
    </row>
    <row r="69" spans="1:8" ht="42.75" customHeight="1" x14ac:dyDescent="0.25">
      <c r="B69" s="21" t="s">
        <v>24</v>
      </c>
      <c r="C69" s="64" t="s">
        <v>0</v>
      </c>
      <c r="D69" s="65">
        <f>IF(C69="Yes",0.5,0)</f>
        <v>0.5</v>
      </c>
      <c r="E69" s="22" t="s">
        <v>109</v>
      </c>
      <c r="F69" s="34"/>
    </row>
    <row r="70" spans="1:8" ht="60" x14ac:dyDescent="0.25">
      <c r="B70" s="21" t="s">
        <v>152</v>
      </c>
      <c r="C70" s="64" t="s">
        <v>0</v>
      </c>
      <c r="D70" s="65">
        <f>IF(C70="Yes",0.5,0)</f>
        <v>0.5</v>
      </c>
      <c r="E70" s="22" t="s">
        <v>110</v>
      </c>
      <c r="F70" s="34"/>
    </row>
    <row r="71" spans="1:8" ht="45" x14ac:dyDescent="0.25">
      <c r="B71" s="21" t="s">
        <v>27</v>
      </c>
      <c r="C71" s="33" t="s">
        <v>0</v>
      </c>
      <c r="D71" s="32">
        <f t="shared" ref="D71:D80" si="0">IF(C71="Yes",1,0)</f>
        <v>1</v>
      </c>
      <c r="E71" s="22" t="s">
        <v>111</v>
      </c>
      <c r="F71" s="34"/>
    </row>
    <row r="72" spans="1:8" ht="52.5" customHeight="1" x14ac:dyDescent="0.25">
      <c r="B72" s="21" t="s">
        <v>28</v>
      </c>
      <c r="C72" s="33" t="s">
        <v>0</v>
      </c>
      <c r="D72" s="32">
        <f t="shared" si="0"/>
        <v>1</v>
      </c>
      <c r="E72" s="22" t="s">
        <v>111</v>
      </c>
      <c r="F72" s="34"/>
    </row>
    <row r="73" spans="1:8" ht="45" x14ac:dyDescent="0.25">
      <c r="B73" s="21" t="s">
        <v>29</v>
      </c>
      <c r="C73" s="33" t="s">
        <v>1</v>
      </c>
      <c r="D73" s="32">
        <f t="shared" si="0"/>
        <v>0</v>
      </c>
      <c r="E73" s="22" t="s">
        <v>112</v>
      </c>
      <c r="F73" s="34"/>
      <c r="H73" s="12"/>
    </row>
    <row r="74" spans="1:8" ht="45" x14ac:dyDescent="0.25">
      <c r="B74" s="21" t="s">
        <v>30</v>
      </c>
      <c r="C74" s="33" t="s">
        <v>1</v>
      </c>
      <c r="D74" s="32">
        <f t="shared" si="0"/>
        <v>0</v>
      </c>
      <c r="E74" s="22" t="s">
        <v>112</v>
      </c>
      <c r="F74" s="34"/>
      <c r="H74" s="12"/>
    </row>
    <row r="75" spans="1:8" ht="45" x14ac:dyDescent="0.25">
      <c r="B75" s="21" t="s">
        <v>31</v>
      </c>
      <c r="C75" s="33" t="s">
        <v>1</v>
      </c>
      <c r="D75" s="32">
        <f t="shared" si="0"/>
        <v>0</v>
      </c>
      <c r="E75" s="22" t="s">
        <v>37</v>
      </c>
      <c r="F75" s="34"/>
      <c r="H75" s="12"/>
    </row>
    <row r="76" spans="1:8" ht="45" x14ac:dyDescent="0.25">
      <c r="B76" s="36" t="s">
        <v>32</v>
      </c>
      <c r="C76" s="33" t="s">
        <v>1</v>
      </c>
      <c r="D76" s="32">
        <f t="shared" si="0"/>
        <v>0</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33" t="s">
        <v>1</v>
      </c>
      <c r="D80" s="32">
        <f t="shared" si="0"/>
        <v>0</v>
      </c>
      <c r="E80" s="22" t="s">
        <v>37</v>
      </c>
      <c r="F80" s="34"/>
    </row>
    <row r="81" spans="1:6" ht="45" x14ac:dyDescent="0.25">
      <c r="A81" s="8"/>
      <c r="B81" s="21" t="s">
        <v>42</v>
      </c>
      <c r="C81" s="64" t="s">
        <v>0</v>
      </c>
      <c r="D81" s="65">
        <f>IF(C81="Yes",0.5,0)</f>
        <v>0.5</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30" x14ac:dyDescent="0.25">
      <c r="A85" s="10"/>
      <c r="B85" s="37" t="s">
        <v>25</v>
      </c>
      <c r="C85" s="33" t="s">
        <v>0</v>
      </c>
      <c r="D85" s="32">
        <f>IF(C85="Yes",0.5,0)</f>
        <v>0.5</v>
      </c>
      <c r="E85" s="22" t="s">
        <v>115</v>
      </c>
      <c r="F85" s="34"/>
    </row>
    <row r="86" spans="1:6" ht="45.75" thickBot="1" x14ac:dyDescent="0.3">
      <c r="A86" s="10"/>
      <c r="B86" s="38" t="s">
        <v>153</v>
      </c>
      <c r="C86" s="39" t="s">
        <v>0</v>
      </c>
      <c r="D86" s="40">
        <f>IF(C86="Yes",0.5,0)</f>
        <v>0.5</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17.5</v>
      </c>
    </row>
    <row r="90" spans="1:6" ht="15.75" thickBot="1" x14ac:dyDescent="0.3">
      <c r="B90" s="1"/>
      <c r="C90" s="50" t="s">
        <v>47</v>
      </c>
      <c r="D90" s="51">
        <f>IF(C64="Yes",36.5,26.5)</f>
        <v>26.5</v>
      </c>
      <c r="E90" s="56"/>
    </row>
    <row r="91" spans="1:6" ht="15.75" thickBot="1" x14ac:dyDescent="0.3">
      <c r="A91" s="1"/>
      <c r="C91" s="50" t="s">
        <v>118</v>
      </c>
      <c r="D91" s="52">
        <f>IF(C64="Yes",27.5,17.5)</f>
        <v>17.5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667" priority="55" operator="equal">
      <formula>"No"</formula>
    </cfRule>
  </conditionalFormatting>
  <conditionalFormatting sqref="D19">
    <cfRule type="cellIs" dxfId="666" priority="54" operator="equal">
      <formula>"Yes"</formula>
    </cfRule>
  </conditionalFormatting>
  <conditionalFormatting sqref="D23">
    <cfRule type="cellIs" dxfId="665" priority="53" operator="equal">
      <formula>"Yes"</formula>
    </cfRule>
  </conditionalFormatting>
  <conditionalFormatting sqref="D31">
    <cfRule type="cellIs" dxfId="664" priority="52" operator="equal">
      <formula>"Yes"</formula>
    </cfRule>
  </conditionalFormatting>
  <conditionalFormatting sqref="C30">
    <cfRule type="cellIs" dxfId="663" priority="43" operator="equal">
      <formula>"No"</formula>
    </cfRule>
  </conditionalFormatting>
  <conditionalFormatting sqref="C30">
    <cfRule type="cellIs" dxfId="662" priority="42" operator="equal">
      <formula>"No"</formula>
    </cfRule>
  </conditionalFormatting>
  <conditionalFormatting sqref="C22">
    <cfRule type="cellIs" dxfId="661" priority="31" operator="equal">
      <formula>"No"</formula>
    </cfRule>
  </conditionalFormatting>
  <conditionalFormatting sqref="C22">
    <cfRule type="cellIs" dxfId="660" priority="30" operator="equal">
      <formula>"No"</formula>
    </cfRule>
  </conditionalFormatting>
  <conditionalFormatting sqref="D30">
    <cfRule type="cellIs" dxfId="659" priority="51" operator="equal">
      <formula>"No"</formula>
    </cfRule>
  </conditionalFormatting>
  <conditionalFormatting sqref="D30">
    <cfRule type="cellIs" dxfId="658" priority="50" operator="equal">
      <formula>"No"</formula>
    </cfRule>
  </conditionalFormatting>
  <conditionalFormatting sqref="C16">
    <cfRule type="cellIs" dxfId="657" priority="45" operator="equal">
      <formula>"No"</formula>
    </cfRule>
  </conditionalFormatting>
  <conditionalFormatting sqref="C16">
    <cfRule type="cellIs" dxfId="656" priority="44" operator="equal">
      <formula>"No"</formula>
    </cfRule>
  </conditionalFormatting>
  <conditionalFormatting sqref="C14:C15">
    <cfRule type="cellIs" dxfId="655" priority="49" operator="equal">
      <formula>"No"</formula>
    </cfRule>
  </conditionalFormatting>
  <conditionalFormatting sqref="C14">
    <cfRule type="cellIs" dxfId="654" priority="48" operator="equal">
      <formula>"No"</formula>
    </cfRule>
  </conditionalFormatting>
  <conditionalFormatting sqref="C19">
    <cfRule type="cellIs" dxfId="653" priority="47" operator="equal">
      <formula>"Yes"</formula>
    </cfRule>
  </conditionalFormatting>
  <conditionalFormatting sqref="C23">
    <cfRule type="cellIs" dxfId="652" priority="46" operator="equal">
      <formula>"Yes"</formula>
    </cfRule>
  </conditionalFormatting>
  <conditionalFormatting sqref="D24">
    <cfRule type="cellIs" dxfId="651" priority="29" operator="equal">
      <formula>"No"</formula>
    </cfRule>
  </conditionalFormatting>
  <conditionalFormatting sqref="D24">
    <cfRule type="cellIs" dxfId="650" priority="28" operator="equal">
      <formula>"No"</formula>
    </cfRule>
  </conditionalFormatting>
  <conditionalFormatting sqref="D22">
    <cfRule type="cellIs" dxfId="649" priority="33" operator="equal">
      <formula>"No"</formula>
    </cfRule>
  </conditionalFormatting>
  <conditionalFormatting sqref="D22">
    <cfRule type="cellIs" dxfId="648" priority="32" operator="equal">
      <formula>"No"</formula>
    </cfRule>
  </conditionalFormatting>
  <conditionalFormatting sqref="C20">
    <cfRule type="cellIs" dxfId="647" priority="35" operator="equal">
      <formula>"No"</formula>
    </cfRule>
  </conditionalFormatting>
  <conditionalFormatting sqref="C20">
    <cfRule type="cellIs" dxfId="646" priority="34" operator="equal">
      <formula>"No"</formula>
    </cfRule>
  </conditionalFormatting>
  <conditionalFormatting sqref="D20">
    <cfRule type="cellIs" dxfId="645" priority="37" operator="equal">
      <formula>"No"</formula>
    </cfRule>
  </conditionalFormatting>
  <conditionalFormatting sqref="D20">
    <cfRule type="cellIs" dxfId="644" priority="36" operator="equal">
      <formula>"No"</formula>
    </cfRule>
  </conditionalFormatting>
  <conditionalFormatting sqref="C18">
    <cfRule type="cellIs" dxfId="643" priority="39" operator="equal">
      <formula>"No"</formula>
    </cfRule>
  </conditionalFormatting>
  <conditionalFormatting sqref="C18">
    <cfRule type="cellIs" dxfId="642" priority="38" operator="equal">
      <formula>"No"</formula>
    </cfRule>
  </conditionalFormatting>
  <conditionalFormatting sqref="D18">
    <cfRule type="cellIs" dxfId="641" priority="41" operator="equal">
      <formula>"No"</formula>
    </cfRule>
  </conditionalFormatting>
  <conditionalFormatting sqref="D18">
    <cfRule type="cellIs" dxfId="640" priority="40" operator="equal">
      <formula>"No"</formula>
    </cfRule>
  </conditionalFormatting>
  <conditionalFormatting sqref="C24">
    <cfRule type="cellIs" dxfId="639" priority="27" operator="equal">
      <formula>"No"</formula>
    </cfRule>
  </conditionalFormatting>
  <conditionalFormatting sqref="C24">
    <cfRule type="cellIs" dxfId="638" priority="26" operator="equal">
      <formula>"No"</formula>
    </cfRule>
  </conditionalFormatting>
  <conditionalFormatting sqref="D26">
    <cfRule type="cellIs" dxfId="637" priority="25" operator="equal">
      <formula>"No"</formula>
    </cfRule>
  </conditionalFormatting>
  <conditionalFormatting sqref="D26">
    <cfRule type="cellIs" dxfId="636" priority="24" operator="equal">
      <formula>"No"</formula>
    </cfRule>
  </conditionalFormatting>
  <conditionalFormatting sqref="C26">
    <cfRule type="cellIs" dxfId="635" priority="23" operator="equal">
      <formula>"No"</formula>
    </cfRule>
  </conditionalFormatting>
  <conditionalFormatting sqref="C26">
    <cfRule type="cellIs" dxfId="634" priority="22" operator="equal">
      <formula>"No"</formula>
    </cfRule>
  </conditionalFormatting>
  <conditionalFormatting sqref="D28">
    <cfRule type="cellIs" dxfId="633" priority="21" operator="equal">
      <formula>"No"</formula>
    </cfRule>
  </conditionalFormatting>
  <conditionalFormatting sqref="D28">
    <cfRule type="cellIs" dxfId="632" priority="20" operator="equal">
      <formula>"No"</formula>
    </cfRule>
  </conditionalFormatting>
  <conditionalFormatting sqref="C28">
    <cfRule type="cellIs" dxfId="631" priority="19" operator="equal">
      <formula>"No"</formula>
    </cfRule>
  </conditionalFormatting>
  <conditionalFormatting sqref="C28">
    <cfRule type="cellIs" dxfId="630" priority="18" operator="equal">
      <formula>"No"</formula>
    </cfRule>
  </conditionalFormatting>
  <conditionalFormatting sqref="E64">
    <cfRule type="cellIs" dxfId="629" priority="17" operator="equal">
      <formula>"No"</formula>
    </cfRule>
  </conditionalFormatting>
  <conditionalFormatting sqref="E64">
    <cfRule type="cellIs" dxfId="628" priority="16" operator="equal">
      <formula>"No"</formula>
    </cfRule>
  </conditionalFormatting>
  <conditionalFormatting sqref="F64 F66">
    <cfRule type="cellIs" dxfId="627" priority="15" operator="equal">
      <formula>"No"</formula>
    </cfRule>
  </conditionalFormatting>
  <conditionalFormatting sqref="F64 F66">
    <cfRule type="cellIs" dxfId="626" priority="14" operator="equal">
      <formula>"No"</formula>
    </cfRule>
  </conditionalFormatting>
  <conditionalFormatting sqref="C38:C47">
    <cfRule type="cellIs" dxfId="625" priority="13" operator="equal">
      <formula>"No"</formula>
    </cfRule>
  </conditionalFormatting>
  <conditionalFormatting sqref="C38:C47">
    <cfRule type="cellIs" dxfId="624" priority="12" operator="equal">
      <formula>"No"</formula>
    </cfRule>
  </conditionalFormatting>
  <conditionalFormatting sqref="D89">
    <cfRule type="cellIs" dxfId="623" priority="11" operator="lessThan">
      <formula>#REF!</formula>
    </cfRule>
  </conditionalFormatting>
  <conditionalFormatting sqref="D14">
    <cfRule type="cellIs" dxfId="622" priority="10" operator="equal">
      <formula>"No"</formula>
    </cfRule>
  </conditionalFormatting>
  <conditionalFormatting sqref="D14">
    <cfRule type="cellIs" dxfId="621" priority="9" operator="equal">
      <formula>"No"</formula>
    </cfRule>
  </conditionalFormatting>
  <conditionalFormatting sqref="D16">
    <cfRule type="cellIs" dxfId="620" priority="8" operator="equal">
      <formula>"No"</formula>
    </cfRule>
  </conditionalFormatting>
  <conditionalFormatting sqref="D16">
    <cfRule type="cellIs" dxfId="619" priority="7" operator="equal">
      <formula>"No"</formula>
    </cfRule>
  </conditionalFormatting>
  <conditionalFormatting sqref="E66">
    <cfRule type="cellIs" dxfId="618" priority="6" operator="equal">
      <formula>"No"</formula>
    </cfRule>
  </conditionalFormatting>
  <conditionalFormatting sqref="E66">
    <cfRule type="cellIs" dxfId="617" priority="5" operator="equal">
      <formula>"No"</formula>
    </cfRule>
  </conditionalFormatting>
  <conditionalFormatting sqref="E65">
    <cfRule type="cellIs" dxfId="616" priority="4" operator="equal">
      <formula>"No"</formula>
    </cfRule>
  </conditionalFormatting>
  <conditionalFormatting sqref="E65">
    <cfRule type="cellIs" dxfId="615" priority="3" operator="equal">
      <formula>"No"</formula>
    </cfRule>
  </conditionalFormatting>
  <conditionalFormatting sqref="F65">
    <cfRule type="cellIs" dxfId="614" priority="2" operator="equal">
      <formula>"No"</formula>
    </cfRule>
  </conditionalFormatting>
  <conditionalFormatting sqref="F65">
    <cfRule type="cellIs" dxfId="613" priority="1" operator="equal">
      <formula>"No"</formula>
    </cfRule>
  </conditionalFormatting>
  <dataValidations count="2">
    <dataValidation type="list" allowBlank="1" showInputMessage="1" showErrorMessage="1" sqref="D31 C28 C14 C30 C16 C26 C18:C20 C22:C24 C64 C67:C86" xr:uid="{DE8543B9-E9AA-48A2-A551-E9540189E5FE}">
      <formula1>"Yes, No"</formula1>
    </dataValidation>
    <dataValidation type="list" allowBlank="1" showInputMessage="1" showErrorMessage="1" sqref="C38:C56 C65:C66" xr:uid="{40E89519-ADF6-4CBB-BB52-7247AB565BAB}">
      <formula1>"Yes, No, N/A"</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4DD6-3200-4BAB-B09C-5C97936E0B6E}">
  <dimension ref="A2:L103"/>
  <sheetViews>
    <sheetView topLeftCell="A81"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66" t="s">
        <v>0</v>
      </c>
      <c r="D64" s="63">
        <f>IF(C64="Yes",10,0)</f>
        <v>10</v>
      </c>
      <c r="E64" s="60" t="s">
        <v>148</v>
      </c>
      <c r="F64" s="61"/>
    </row>
    <row r="65" spans="1:8" ht="54" customHeight="1" x14ac:dyDescent="0.25">
      <c r="B65" s="57" t="s">
        <v>149</v>
      </c>
      <c r="C65" s="58" t="s">
        <v>12</v>
      </c>
      <c r="D65" s="59">
        <f>IF(C64="Yes",0,(IF(C65="Yes",10,0)))</f>
        <v>0</v>
      </c>
      <c r="E65" s="60" t="s">
        <v>148</v>
      </c>
      <c r="F65" s="61"/>
    </row>
    <row r="66" spans="1:8" ht="54" customHeight="1" x14ac:dyDescent="0.25">
      <c r="B66" s="36" t="s">
        <v>150</v>
      </c>
      <c r="C66" s="66" t="s">
        <v>0</v>
      </c>
      <c r="D66" s="63">
        <f>IF(C66="Yes",10,0)</f>
        <v>10</v>
      </c>
      <c r="E66" s="22" t="s">
        <v>107</v>
      </c>
      <c r="F66" s="61"/>
      <c r="G66" t="s">
        <v>151</v>
      </c>
    </row>
    <row r="67" spans="1:8" ht="60" customHeight="1" x14ac:dyDescent="0.25">
      <c r="B67" s="35" t="s">
        <v>22</v>
      </c>
      <c r="C67" s="64" t="s">
        <v>0</v>
      </c>
      <c r="D67" s="65">
        <f>IF(C67="Yes",0.5,0)</f>
        <v>0.5</v>
      </c>
      <c r="E67" s="22" t="s">
        <v>108</v>
      </c>
      <c r="F67" s="34"/>
    </row>
    <row r="68" spans="1:8" ht="45" x14ac:dyDescent="0.25">
      <c r="B68" s="21" t="s">
        <v>23</v>
      </c>
      <c r="C68" s="64" t="s">
        <v>0</v>
      </c>
      <c r="D68" s="65">
        <f>IF(C68="Yes",0.5,0)</f>
        <v>0.5</v>
      </c>
      <c r="E68" s="22" t="s">
        <v>108</v>
      </c>
      <c r="F68" s="34"/>
    </row>
    <row r="69" spans="1:8" ht="42.75" customHeight="1" x14ac:dyDescent="0.25">
      <c r="B69" s="21" t="s">
        <v>24</v>
      </c>
      <c r="C69" s="64" t="s">
        <v>0</v>
      </c>
      <c r="D69" s="65">
        <f>IF(C69="Yes",0.5,0)</f>
        <v>0.5</v>
      </c>
      <c r="E69" s="22" t="s">
        <v>109</v>
      </c>
      <c r="F69" s="34"/>
    </row>
    <row r="70" spans="1:8" ht="60" x14ac:dyDescent="0.25">
      <c r="B70" s="21" t="s">
        <v>152</v>
      </c>
      <c r="C70" s="64" t="s">
        <v>0</v>
      </c>
      <c r="D70" s="65">
        <f>IF(C70="Yes",0.5,0)</f>
        <v>0.5</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64" t="s">
        <v>0</v>
      </c>
      <c r="D81" s="65">
        <f>IF(C81="Yes",0.5,0)</f>
        <v>0.5</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30" x14ac:dyDescent="0.25">
      <c r="A85" s="10"/>
      <c r="B85" s="37" t="s">
        <v>25</v>
      </c>
      <c r="C85" s="64" t="s">
        <v>0</v>
      </c>
      <c r="D85" s="65">
        <f>IF(C85="Yes",0.5,0)</f>
        <v>0.5</v>
      </c>
      <c r="E85" s="22" t="s">
        <v>115</v>
      </c>
      <c r="F85" s="34"/>
    </row>
    <row r="86" spans="1:6" ht="45.75" thickBot="1" x14ac:dyDescent="0.3">
      <c r="A86" s="10"/>
      <c r="B86" s="38" t="s">
        <v>153</v>
      </c>
      <c r="C86" s="67" t="s">
        <v>0</v>
      </c>
      <c r="D86" s="68">
        <f>IF(C86="Yes",0.5,0)</f>
        <v>0.5</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33.5</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612" priority="55" operator="equal">
      <formula>"No"</formula>
    </cfRule>
  </conditionalFormatting>
  <conditionalFormatting sqref="D19">
    <cfRule type="cellIs" dxfId="611" priority="54" operator="equal">
      <formula>"Yes"</formula>
    </cfRule>
  </conditionalFormatting>
  <conditionalFormatting sqref="D23">
    <cfRule type="cellIs" dxfId="610" priority="53" operator="equal">
      <formula>"Yes"</formula>
    </cfRule>
  </conditionalFormatting>
  <conditionalFormatting sqref="D31">
    <cfRule type="cellIs" dxfId="609" priority="52" operator="equal">
      <formula>"Yes"</formula>
    </cfRule>
  </conditionalFormatting>
  <conditionalFormatting sqref="C30">
    <cfRule type="cellIs" dxfId="608" priority="43" operator="equal">
      <formula>"No"</formula>
    </cfRule>
  </conditionalFormatting>
  <conditionalFormatting sqref="C30">
    <cfRule type="cellIs" dxfId="607" priority="42" operator="equal">
      <formula>"No"</formula>
    </cfRule>
  </conditionalFormatting>
  <conditionalFormatting sqref="C22">
    <cfRule type="cellIs" dxfId="606" priority="31" operator="equal">
      <formula>"No"</formula>
    </cfRule>
  </conditionalFormatting>
  <conditionalFormatting sqref="C22">
    <cfRule type="cellIs" dxfId="605" priority="30" operator="equal">
      <formula>"No"</formula>
    </cfRule>
  </conditionalFormatting>
  <conditionalFormatting sqref="D30">
    <cfRule type="cellIs" dxfId="604" priority="51" operator="equal">
      <formula>"No"</formula>
    </cfRule>
  </conditionalFormatting>
  <conditionalFormatting sqref="D30">
    <cfRule type="cellIs" dxfId="603" priority="50" operator="equal">
      <formula>"No"</formula>
    </cfRule>
  </conditionalFormatting>
  <conditionalFormatting sqref="C16">
    <cfRule type="cellIs" dxfId="602" priority="45" operator="equal">
      <formula>"No"</formula>
    </cfRule>
  </conditionalFormatting>
  <conditionalFormatting sqref="C16">
    <cfRule type="cellIs" dxfId="601" priority="44" operator="equal">
      <formula>"No"</formula>
    </cfRule>
  </conditionalFormatting>
  <conditionalFormatting sqref="C14:C15">
    <cfRule type="cellIs" dxfId="600" priority="49" operator="equal">
      <formula>"No"</formula>
    </cfRule>
  </conditionalFormatting>
  <conditionalFormatting sqref="C14">
    <cfRule type="cellIs" dxfId="599" priority="48" operator="equal">
      <formula>"No"</formula>
    </cfRule>
  </conditionalFormatting>
  <conditionalFormatting sqref="C19">
    <cfRule type="cellIs" dxfId="598" priority="47" operator="equal">
      <formula>"Yes"</formula>
    </cfRule>
  </conditionalFormatting>
  <conditionalFormatting sqref="C23">
    <cfRule type="cellIs" dxfId="597" priority="46" operator="equal">
      <formula>"Yes"</formula>
    </cfRule>
  </conditionalFormatting>
  <conditionalFormatting sqref="D24">
    <cfRule type="cellIs" dxfId="596" priority="29" operator="equal">
      <formula>"No"</formula>
    </cfRule>
  </conditionalFormatting>
  <conditionalFormatting sqref="D24">
    <cfRule type="cellIs" dxfId="595" priority="28" operator="equal">
      <formula>"No"</formula>
    </cfRule>
  </conditionalFormatting>
  <conditionalFormatting sqref="D22">
    <cfRule type="cellIs" dxfId="594" priority="33" operator="equal">
      <formula>"No"</formula>
    </cfRule>
  </conditionalFormatting>
  <conditionalFormatting sqref="D22">
    <cfRule type="cellIs" dxfId="593" priority="32" operator="equal">
      <formula>"No"</formula>
    </cfRule>
  </conditionalFormatting>
  <conditionalFormatting sqref="C20">
    <cfRule type="cellIs" dxfId="592" priority="35" operator="equal">
      <formula>"No"</formula>
    </cfRule>
  </conditionalFormatting>
  <conditionalFormatting sqref="C20">
    <cfRule type="cellIs" dxfId="591" priority="34" operator="equal">
      <formula>"No"</formula>
    </cfRule>
  </conditionalFormatting>
  <conditionalFormatting sqref="D20">
    <cfRule type="cellIs" dxfId="590" priority="37" operator="equal">
      <formula>"No"</formula>
    </cfRule>
  </conditionalFormatting>
  <conditionalFormatting sqref="D20">
    <cfRule type="cellIs" dxfId="589" priority="36" operator="equal">
      <formula>"No"</formula>
    </cfRule>
  </conditionalFormatting>
  <conditionalFormatting sqref="C18">
    <cfRule type="cellIs" dxfId="588" priority="39" operator="equal">
      <formula>"No"</formula>
    </cfRule>
  </conditionalFormatting>
  <conditionalFormatting sqref="C18">
    <cfRule type="cellIs" dxfId="587" priority="38" operator="equal">
      <formula>"No"</formula>
    </cfRule>
  </conditionalFormatting>
  <conditionalFormatting sqref="D18">
    <cfRule type="cellIs" dxfId="586" priority="41" operator="equal">
      <formula>"No"</formula>
    </cfRule>
  </conditionalFormatting>
  <conditionalFormatting sqref="D18">
    <cfRule type="cellIs" dxfId="585" priority="40" operator="equal">
      <formula>"No"</formula>
    </cfRule>
  </conditionalFormatting>
  <conditionalFormatting sqref="C24">
    <cfRule type="cellIs" dxfId="584" priority="27" operator="equal">
      <formula>"No"</formula>
    </cfRule>
  </conditionalFormatting>
  <conditionalFormatting sqref="C24">
    <cfRule type="cellIs" dxfId="583" priority="26" operator="equal">
      <formula>"No"</formula>
    </cfRule>
  </conditionalFormatting>
  <conditionalFormatting sqref="D26">
    <cfRule type="cellIs" dxfId="582" priority="25" operator="equal">
      <formula>"No"</formula>
    </cfRule>
  </conditionalFormatting>
  <conditionalFormatting sqref="D26">
    <cfRule type="cellIs" dxfId="581" priority="24" operator="equal">
      <formula>"No"</formula>
    </cfRule>
  </conditionalFormatting>
  <conditionalFormatting sqref="C26">
    <cfRule type="cellIs" dxfId="580" priority="23" operator="equal">
      <formula>"No"</formula>
    </cfRule>
  </conditionalFormatting>
  <conditionalFormatting sqref="C26">
    <cfRule type="cellIs" dxfId="579" priority="22" operator="equal">
      <formula>"No"</formula>
    </cfRule>
  </conditionalFormatting>
  <conditionalFormatting sqref="D28">
    <cfRule type="cellIs" dxfId="578" priority="21" operator="equal">
      <formula>"No"</formula>
    </cfRule>
  </conditionalFormatting>
  <conditionalFormatting sqref="D28">
    <cfRule type="cellIs" dxfId="577" priority="20" operator="equal">
      <formula>"No"</formula>
    </cfRule>
  </conditionalFormatting>
  <conditionalFormatting sqref="C28">
    <cfRule type="cellIs" dxfId="576" priority="19" operator="equal">
      <formula>"No"</formula>
    </cfRule>
  </conditionalFormatting>
  <conditionalFormatting sqref="C28">
    <cfRule type="cellIs" dxfId="575" priority="18" operator="equal">
      <formula>"No"</formula>
    </cfRule>
  </conditionalFormatting>
  <conditionalFormatting sqref="E64">
    <cfRule type="cellIs" dxfId="574" priority="17" operator="equal">
      <formula>"No"</formula>
    </cfRule>
  </conditionalFormatting>
  <conditionalFormatting sqref="E64">
    <cfRule type="cellIs" dxfId="573" priority="16" operator="equal">
      <formula>"No"</formula>
    </cfRule>
  </conditionalFormatting>
  <conditionalFormatting sqref="F64 F66">
    <cfRule type="cellIs" dxfId="572" priority="15" operator="equal">
      <formula>"No"</formula>
    </cfRule>
  </conditionalFormatting>
  <conditionalFormatting sqref="F64 F66">
    <cfRule type="cellIs" dxfId="571" priority="14" operator="equal">
      <formula>"No"</formula>
    </cfRule>
  </conditionalFormatting>
  <conditionalFormatting sqref="C38:C47">
    <cfRule type="cellIs" dxfId="570" priority="13" operator="equal">
      <formula>"No"</formula>
    </cfRule>
  </conditionalFormatting>
  <conditionalFormatting sqref="C38:C47">
    <cfRule type="cellIs" dxfId="569" priority="12" operator="equal">
      <formula>"No"</formula>
    </cfRule>
  </conditionalFormatting>
  <conditionalFormatting sqref="D89">
    <cfRule type="cellIs" dxfId="568" priority="11" operator="lessThan">
      <formula>#REF!</formula>
    </cfRule>
  </conditionalFormatting>
  <conditionalFormatting sqref="D14">
    <cfRule type="cellIs" dxfId="567" priority="10" operator="equal">
      <formula>"No"</formula>
    </cfRule>
  </conditionalFormatting>
  <conditionalFormatting sqref="D14">
    <cfRule type="cellIs" dxfId="566" priority="9" operator="equal">
      <formula>"No"</formula>
    </cfRule>
  </conditionalFormatting>
  <conditionalFormatting sqref="D16">
    <cfRule type="cellIs" dxfId="565" priority="8" operator="equal">
      <formula>"No"</formula>
    </cfRule>
  </conditionalFormatting>
  <conditionalFormatting sqref="D16">
    <cfRule type="cellIs" dxfId="564" priority="7" operator="equal">
      <formula>"No"</formula>
    </cfRule>
  </conditionalFormatting>
  <conditionalFormatting sqref="E66">
    <cfRule type="cellIs" dxfId="563" priority="6" operator="equal">
      <formula>"No"</formula>
    </cfRule>
  </conditionalFormatting>
  <conditionalFormatting sqref="E66">
    <cfRule type="cellIs" dxfId="562" priority="5" operator="equal">
      <formula>"No"</formula>
    </cfRule>
  </conditionalFormatting>
  <conditionalFormatting sqref="E65">
    <cfRule type="cellIs" dxfId="561" priority="4" operator="equal">
      <formula>"No"</formula>
    </cfRule>
  </conditionalFormatting>
  <conditionalFormatting sqref="E65">
    <cfRule type="cellIs" dxfId="560" priority="3" operator="equal">
      <formula>"No"</formula>
    </cfRule>
  </conditionalFormatting>
  <conditionalFormatting sqref="F65">
    <cfRule type="cellIs" dxfId="559" priority="2" operator="equal">
      <formula>"No"</formula>
    </cfRule>
  </conditionalFormatting>
  <conditionalFormatting sqref="F65">
    <cfRule type="cellIs" dxfId="558" priority="1" operator="equal">
      <formula>"No"</formula>
    </cfRule>
  </conditionalFormatting>
  <dataValidations count="2">
    <dataValidation type="list" allowBlank="1" showInputMessage="1" showErrorMessage="1" sqref="C38:C56 C65:C66" xr:uid="{30F6629F-E3C4-4EF5-A008-0915642480C3}">
      <formula1>"Yes, No, N/A"</formula1>
    </dataValidation>
    <dataValidation type="list" allowBlank="1" showInputMessage="1" showErrorMessage="1" sqref="D31 C28 C14 C30 C16 C26 C18:C20 C22:C24 C64 C67:C86" xr:uid="{C6E7F390-CE94-4C38-B32F-7A64874FE672}">
      <formula1>"Yes, No"</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DEAD-A681-4E7B-9EC2-97913200C2A2}">
  <dimension ref="A2:L103"/>
  <sheetViews>
    <sheetView topLeftCell="A85" zoomScale="130" zoomScaleNormal="130" workbookViewId="0"/>
  </sheetViews>
  <sheetFormatPr defaultRowHeight="15" outlineLevelRow="1" x14ac:dyDescent="0.25"/>
  <cols>
    <col min="1" max="1" width="4.140625" customWidth="1"/>
    <col min="2" max="2" width="69.140625" customWidth="1"/>
    <col min="3" max="3" width="25.85546875" style="3" customWidth="1"/>
    <col min="4" max="4" width="37" customWidth="1"/>
    <col min="5" max="5" width="34.7109375" customWidth="1"/>
    <col min="6" max="6" width="31.7109375" customWidth="1"/>
    <col min="7" max="8" width="27" customWidth="1"/>
    <col min="12" max="12" width="72" customWidth="1"/>
    <col min="13" max="14" width="19.42578125" customWidth="1"/>
    <col min="15" max="15" width="14.140625" customWidth="1"/>
    <col min="17" max="17" width="18" customWidth="1"/>
  </cols>
  <sheetData>
    <row r="2" spans="2:12" x14ac:dyDescent="0.25">
      <c r="B2" s="25" t="s">
        <v>2</v>
      </c>
      <c r="C2" s="28"/>
    </row>
    <row r="3" spans="2:12" x14ac:dyDescent="0.25">
      <c r="B3" s="26" t="s">
        <v>3</v>
      </c>
      <c r="C3" s="29"/>
    </row>
    <row r="4" spans="2:12" x14ac:dyDescent="0.25">
      <c r="B4" s="26" t="s">
        <v>4</v>
      </c>
      <c r="C4" s="30"/>
    </row>
    <row r="5" spans="2:12" x14ac:dyDescent="0.25">
      <c r="B5" s="26" t="s">
        <v>5</v>
      </c>
      <c r="C5" s="30"/>
    </row>
    <row r="6" spans="2:12" x14ac:dyDescent="0.25">
      <c r="B6" s="26" t="s">
        <v>49</v>
      </c>
      <c r="C6" s="29"/>
    </row>
    <row r="7" spans="2:12" x14ac:dyDescent="0.25">
      <c r="B7" s="26" t="s">
        <v>50</v>
      </c>
      <c r="C7" s="29"/>
    </row>
    <row r="8" spans="2:12" x14ac:dyDescent="0.25">
      <c r="B8" s="27" t="s">
        <v>51</v>
      </c>
      <c r="C8" s="31"/>
    </row>
    <row r="9" spans="2:12" x14ac:dyDescent="0.25">
      <c r="B9" s="2"/>
      <c r="D9" t="s">
        <v>6</v>
      </c>
    </row>
    <row r="10" spans="2:12" x14ac:dyDescent="0.25">
      <c r="B10" s="1" t="s">
        <v>52</v>
      </c>
      <c r="C10" s="2" t="s">
        <v>53</v>
      </c>
    </row>
    <row r="11" spans="2:12" ht="15.75" thickBot="1" x14ac:dyDescent="0.3"/>
    <row r="12" spans="2:12" x14ac:dyDescent="0.25">
      <c r="B12" s="118" t="s">
        <v>7</v>
      </c>
      <c r="C12" s="124" t="s">
        <v>54</v>
      </c>
      <c r="D12" s="124" t="s">
        <v>8</v>
      </c>
      <c r="E12" s="126" t="s">
        <v>55</v>
      </c>
    </row>
    <row r="13" spans="2:12" ht="15.75" customHeight="1" thickBot="1" x14ac:dyDescent="0.3">
      <c r="B13" s="119"/>
      <c r="C13" s="125"/>
      <c r="D13" s="125"/>
      <c r="E13" s="127"/>
      <c r="L13" s="1"/>
    </row>
    <row r="14" spans="2:12" ht="105" customHeight="1" x14ac:dyDescent="0.25">
      <c r="B14" s="19" t="s">
        <v>9</v>
      </c>
      <c r="C14" s="20" t="s">
        <v>0</v>
      </c>
      <c r="D14" s="22" t="s">
        <v>56</v>
      </c>
      <c r="E14" s="15"/>
    </row>
    <row r="15" spans="2:12" ht="15.75" thickBot="1" x14ac:dyDescent="0.3">
      <c r="B15" s="11"/>
      <c r="C15" s="13"/>
      <c r="D15" s="13"/>
      <c r="E15" s="16"/>
    </row>
    <row r="16" spans="2:12" ht="45" customHeight="1" x14ac:dyDescent="0.25">
      <c r="B16" s="19" t="s">
        <v>10</v>
      </c>
      <c r="C16" s="22" t="s">
        <v>0</v>
      </c>
      <c r="D16" s="22" t="s">
        <v>57</v>
      </c>
      <c r="E16" s="17"/>
    </row>
    <row r="17" spans="1:5" x14ac:dyDescent="0.25">
      <c r="B17" s="11"/>
      <c r="C17" s="14"/>
      <c r="D17" s="13"/>
      <c r="E17" s="16"/>
    </row>
    <row r="18" spans="1:5" ht="75" customHeight="1" x14ac:dyDescent="0.25">
      <c r="B18" s="21" t="s">
        <v>58</v>
      </c>
      <c r="C18" s="22" t="s">
        <v>0</v>
      </c>
      <c r="D18" s="22" t="s">
        <v>59</v>
      </c>
      <c r="E18" s="17"/>
    </row>
    <row r="19" spans="1:5" x14ac:dyDescent="0.25">
      <c r="B19" s="11"/>
      <c r="C19" s="14"/>
      <c r="D19" s="13"/>
      <c r="E19" s="16"/>
    </row>
    <row r="20" spans="1:5" ht="30" x14ac:dyDescent="0.25">
      <c r="B20" s="21" t="s">
        <v>60</v>
      </c>
      <c r="C20" s="22" t="s">
        <v>0</v>
      </c>
      <c r="D20" s="22" t="s">
        <v>61</v>
      </c>
      <c r="E20" s="17"/>
    </row>
    <row r="21" spans="1:5" x14ac:dyDescent="0.25">
      <c r="A21" s="1"/>
      <c r="B21" s="11"/>
      <c r="C21" s="14"/>
      <c r="D21" s="14"/>
      <c r="E21" s="16"/>
    </row>
    <row r="22" spans="1:5" ht="42.75" customHeight="1" x14ac:dyDescent="0.25">
      <c r="A22" s="1"/>
      <c r="B22" s="21" t="s">
        <v>11</v>
      </c>
      <c r="C22" s="22" t="s">
        <v>0</v>
      </c>
      <c r="D22" s="22" t="s">
        <v>62</v>
      </c>
      <c r="E22" s="17"/>
    </row>
    <row r="23" spans="1:5" x14ac:dyDescent="0.25">
      <c r="A23" s="1"/>
      <c r="B23" s="11"/>
      <c r="C23" s="14"/>
      <c r="D23" s="13"/>
      <c r="E23" s="16"/>
    </row>
    <row r="24" spans="1:5" ht="45" x14ac:dyDescent="0.25">
      <c r="A24" s="1"/>
      <c r="B24" s="21" t="s">
        <v>63</v>
      </c>
      <c r="C24" s="22" t="s">
        <v>0</v>
      </c>
      <c r="D24" s="22" t="s">
        <v>64</v>
      </c>
      <c r="E24" s="17"/>
    </row>
    <row r="25" spans="1:5" x14ac:dyDescent="0.25">
      <c r="A25" s="1"/>
      <c r="B25" s="11"/>
      <c r="C25" s="14"/>
      <c r="D25" s="14"/>
      <c r="E25" s="16"/>
    </row>
    <row r="26" spans="1:5" ht="45" x14ac:dyDescent="0.25">
      <c r="B26" s="21" t="s">
        <v>65</v>
      </c>
      <c r="C26" s="22" t="s">
        <v>0</v>
      </c>
      <c r="D26" s="22" t="s">
        <v>66</v>
      </c>
      <c r="E26" s="17"/>
    </row>
    <row r="27" spans="1:5" x14ac:dyDescent="0.25">
      <c r="B27" s="11"/>
      <c r="C27" s="14"/>
      <c r="D27" s="14"/>
      <c r="E27" s="16"/>
    </row>
    <row r="28" spans="1:5" ht="45" x14ac:dyDescent="0.25">
      <c r="B28" s="21" t="s">
        <v>67</v>
      </c>
      <c r="C28" s="53" t="s">
        <v>0</v>
      </c>
      <c r="D28" s="53" t="s">
        <v>64</v>
      </c>
      <c r="E28" s="54"/>
    </row>
    <row r="29" spans="1:5" x14ac:dyDescent="0.25">
      <c r="B29" s="11"/>
      <c r="C29" s="14"/>
      <c r="D29" s="14"/>
      <c r="E29" s="16"/>
    </row>
    <row r="30" spans="1:5" ht="49.5" customHeight="1" thickBot="1" x14ac:dyDescent="0.3">
      <c r="B30" s="23" t="s">
        <v>68</v>
      </c>
      <c r="C30" s="24" t="s">
        <v>0</v>
      </c>
      <c r="D30" s="24" t="s">
        <v>64</v>
      </c>
      <c r="E30" s="18"/>
    </row>
    <row r="31" spans="1:5" x14ac:dyDescent="0.25">
      <c r="B31" s="8"/>
      <c r="E31" s="8"/>
    </row>
    <row r="32" spans="1:5" x14ac:dyDescent="0.25">
      <c r="B32" s="2"/>
      <c r="D32" s="5" t="s">
        <v>69</v>
      </c>
    </row>
    <row r="33" spans="2:6" x14ac:dyDescent="0.25">
      <c r="B33" s="2"/>
      <c r="D33" s="5"/>
    </row>
    <row r="34" spans="2:6" outlineLevel="1" x14ac:dyDescent="0.25">
      <c r="B34" s="1" t="s">
        <v>70</v>
      </c>
      <c r="C34" s="2" t="s">
        <v>71</v>
      </c>
      <c r="D34" s="3"/>
      <c r="E34" s="3"/>
    </row>
    <row r="35" spans="2:6" ht="15.75" outlineLevel="1" thickBot="1" x14ac:dyDescent="0.3">
      <c r="B35" s="3"/>
      <c r="D35" s="3"/>
      <c r="E35" s="3"/>
      <c r="F35" s="3"/>
    </row>
    <row r="36" spans="2:6" outlineLevel="1" x14ac:dyDescent="0.25">
      <c r="B36" s="118" t="s">
        <v>72</v>
      </c>
      <c r="C36" s="120" t="s">
        <v>73</v>
      </c>
      <c r="D36" s="120" t="s">
        <v>8</v>
      </c>
      <c r="E36" s="122" t="s">
        <v>74</v>
      </c>
      <c r="F36" s="47"/>
    </row>
    <row r="37" spans="2:6" ht="15.75" outlineLevel="1" thickBot="1" x14ac:dyDescent="0.3">
      <c r="B37" s="119"/>
      <c r="C37" s="121"/>
      <c r="D37" s="121"/>
      <c r="E37" s="123"/>
      <c r="F37" s="47"/>
    </row>
    <row r="38" spans="2:6" outlineLevel="1" x14ac:dyDescent="0.25">
      <c r="B38" s="45" t="s">
        <v>75</v>
      </c>
      <c r="C38" s="46" t="s">
        <v>0</v>
      </c>
      <c r="D38" s="48" t="s">
        <v>76</v>
      </c>
      <c r="E38" s="45"/>
      <c r="F38" s="12"/>
    </row>
    <row r="39" spans="2:6" outlineLevel="1" x14ac:dyDescent="0.25">
      <c r="B39" s="43" t="s">
        <v>77</v>
      </c>
      <c r="C39" s="42" t="s">
        <v>0</v>
      </c>
      <c r="D39" s="49" t="s">
        <v>76</v>
      </c>
      <c r="E39" s="43"/>
      <c r="F39" s="12"/>
    </row>
    <row r="40" spans="2:6" outlineLevel="1" x14ac:dyDescent="0.25">
      <c r="B40" s="43" t="s">
        <v>78</v>
      </c>
      <c r="C40" s="42" t="s">
        <v>0</v>
      </c>
      <c r="D40" s="49" t="s">
        <v>76</v>
      </c>
      <c r="E40" s="43"/>
      <c r="F40" s="12"/>
    </row>
    <row r="41" spans="2:6" outlineLevel="1" x14ac:dyDescent="0.25">
      <c r="B41" s="43" t="s">
        <v>79</v>
      </c>
      <c r="C41" s="42"/>
      <c r="D41" s="49"/>
      <c r="E41" s="43"/>
      <c r="F41" s="12"/>
    </row>
    <row r="42" spans="2:6" outlineLevel="1" x14ac:dyDescent="0.25">
      <c r="B42" s="43" t="s">
        <v>80</v>
      </c>
      <c r="C42" s="42" t="s">
        <v>0</v>
      </c>
      <c r="D42" s="49" t="s">
        <v>76</v>
      </c>
      <c r="E42" s="43"/>
      <c r="F42" s="12"/>
    </row>
    <row r="43" spans="2:6" outlineLevel="1" x14ac:dyDescent="0.25">
      <c r="B43" s="44" t="s">
        <v>81</v>
      </c>
      <c r="C43" s="42" t="s">
        <v>0</v>
      </c>
      <c r="D43" s="49" t="s">
        <v>76</v>
      </c>
      <c r="E43" s="43"/>
      <c r="F43" s="12"/>
    </row>
    <row r="44" spans="2:6" ht="30" outlineLevel="1" x14ac:dyDescent="0.25">
      <c r="B44" s="43" t="s">
        <v>82</v>
      </c>
      <c r="C44" s="42" t="s">
        <v>0</v>
      </c>
      <c r="D44" s="49" t="s">
        <v>76</v>
      </c>
      <c r="E44" s="43"/>
      <c r="F44" s="12"/>
    </row>
    <row r="45" spans="2:6" outlineLevel="1" x14ac:dyDescent="0.25">
      <c r="B45" s="43" t="s">
        <v>83</v>
      </c>
      <c r="C45" s="42" t="s">
        <v>0</v>
      </c>
      <c r="D45" s="49" t="s">
        <v>76</v>
      </c>
      <c r="E45" s="43"/>
      <c r="F45" s="12"/>
    </row>
    <row r="46" spans="2:6" outlineLevel="1" x14ac:dyDescent="0.25">
      <c r="B46" s="43" t="s">
        <v>84</v>
      </c>
      <c r="C46" s="42" t="s">
        <v>0</v>
      </c>
      <c r="D46" s="49" t="s">
        <v>76</v>
      </c>
      <c r="E46" s="43"/>
      <c r="F46" s="12"/>
    </row>
    <row r="47" spans="2:6" outlineLevel="1" x14ac:dyDescent="0.25">
      <c r="B47" s="43" t="s">
        <v>85</v>
      </c>
      <c r="C47" s="42" t="s">
        <v>0</v>
      </c>
      <c r="D47" s="49" t="s">
        <v>76</v>
      </c>
      <c r="E47" s="43"/>
      <c r="F47" s="12"/>
    </row>
    <row r="48" spans="2:6" ht="30" outlineLevel="1" x14ac:dyDescent="0.25">
      <c r="B48" s="43" t="s">
        <v>86</v>
      </c>
      <c r="C48" s="42" t="s">
        <v>0</v>
      </c>
      <c r="D48" s="49" t="s">
        <v>76</v>
      </c>
      <c r="E48" s="43"/>
      <c r="F48" s="12"/>
    </row>
    <row r="49" spans="2:11" outlineLevel="1" x14ac:dyDescent="0.25">
      <c r="B49" s="43" t="s">
        <v>87</v>
      </c>
      <c r="C49" s="42" t="s">
        <v>0</v>
      </c>
      <c r="D49" s="49" t="s">
        <v>76</v>
      </c>
      <c r="E49" s="43"/>
      <c r="F49" s="12"/>
    </row>
    <row r="50" spans="2:11" ht="30" outlineLevel="1" x14ac:dyDescent="0.25">
      <c r="B50" s="43" t="s">
        <v>88</v>
      </c>
      <c r="C50" s="42" t="s">
        <v>0</v>
      </c>
      <c r="D50" s="49" t="s">
        <v>76</v>
      </c>
      <c r="E50" s="43"/>
      <c r="F50" s="12" t="s">
        <v>89</v>
      </c>
    </row>
    <row r="51" spans="2:11" outlineLevel="1" x14ac:dyDescent="0.25">
      <c r="B51" s="43" t="s">
        <v>90</v>
      </c>
      <c r="C51" s="42" t="s">
        <v>0</v>
      </c>
      <c r="D51" s="49" t="s">
        <v>76</v>
      </c>
      <c r="E51" s="43"/>
      <c r="F51" s="12" t="s">
        <v>89</v>
      </c>
    </row>
    <row r="52" spans="2:11" outlineLevel="1" x14ac:dyDescent="0.25">
      <c r="B52" s="43" t="s">
        <v>91</v>
      </c>
      <c r="C52" s="42" t="s">
        <v>0</v>
      </c>
      <c r="D52" s="49" t="s">
        <v>76</v>
      </c>
      <c r="E52" s="43"/>
      <c r="F52" s="12" t="s">
        <v>89</v>
      </c>
      <c r="G52" s="9"/>
      <c r="H52" s="9"/>
      <c r="I52" s="9"/>
      <c r="J52" s="9"/>
      <c r="K52" s="9"/>
    </row>
    <row r="53" spans="2:11" ht="30" outlineLevel="1" x14ac:dyDescent="0.25">
      <c r="B53" s="43" t="s">
        <v>92</v>
      </c>
      <c r="C53" s="42" t="s">
        <v>0</v>
      </c>
      <c r="D53" s="49" t="s">
        <v>76</v>
      </c>
      <c r="E53" s="43"/>
      <c r="F53" s="12" t="s">
        <v>89</v>
      </c>
      <c r="G53" s="9"/>
      <c r="H53" s="9"/>
      <c r="I53" s="9"/>
      <c r="J53" s="9"/>
      <c r="K53" s="9"/>
    </row>
    <row r="54" spans="2:11" ht="30" outlineLevel="1" x14ac:dyDescent="0.25">
      <c r="B54" s="43" t="s">
        <v>93</v>
      </c>
      <c r="C54" s="42" t="s">
        <v>0</v>
      </c>
      <c r="D54" s="49" t="s">
        <v>76</v>
      </c>
      <c r="E54" s="43"/>
      <c r="F54" s="12"/>
      <c r="G54" s="9"/>
      <c r="H54" s="9"/>
      <c r="I54" s="9"/>
      <c r="J54" s="9"/>
      <c r="K54" s="9"/>
    </row>
    <row r="55" spans="2:11" ht="30" outlineLevel="1" x14ac:dyDescent="0.25">
      <c r="B55" s="43" t="s">
        <v>94</v>
      </c>
      <c r="C55" s="42" t="s">
        <v>0</v>
      </c>
      <c r="D55" s="49" t="s">
        <v>76</v>
      </c>
      <c r="E55" s="43"/>
      <c r="F55" s="12"/>
      <c r="G55" s="9"/>
      <c r="H55" s="9"/>
      <c r="I55" s="9"/>
      <c r="J55" s="9"/>
      <c r="K55" s="9"/>
    </row>
    <row r="56" spans="2:11" ht="30" outlineLevel="1" x14ac:dyDescent="0.25">
      <c r="B56" s="43" t="s">
        <v>95</v>
      </c>
      <c r="C56" s="42" t="s">
        <v>0</v>
      </c>
      <c r="D56" s="49" t="s">
        <v>76</v>
      </c>
      <c r="E56" s="43"/>
      <c r="F56" s="12" t="s">
        <v>89</v>
      </c>
      <c r="G56" s="4"/>
      <c r="H56" s="4"/>
      <c r="I56" s="4"/>
      <c r="J56" s="4"/>
      <c r="K56" s="4"/>
    </row>
    <row r="57" spans="2:11" outlineLevel="1" x14ac:dyDescent="0.25">
      <c r="F57" s="12" t="s">
        <v>89</v>
      </c>
      <c r="G57" s="4"/>
      <c r="H57" s="4"/>
      <c r="I57" s="4"/>
      <c r="J57" s="4"/>
      <c r="K57" s="4"/>
    </row>
    <row r="58" spans="2:11" x14ac:dyDescent="0.25">
      <c r="B58" s="2"/>
      <c r="D58" s="5" t="s">
        <v>96</v>
      </c>
    </row>
    <row r="59" spans="2:11" x14ac:dyDescent="0.25">
      <c r="B59" s="2"/>
      <c r="D59" s="5"/>
    </row>
    <row r="60" spans="2:11" x14ac:dyDescent="0.25">
      <c r="B60" s="1" t="s">
        <v>70</v>
      </c>
      <c r="C60" s="2" t="s">
        <v>13</v>
      </c>
    </row>
    <row r="61" spans="2:11" ht="15.75" thickBot="1" x14ac:dyDescent="0.3">
      <c r="B61" s="2"/>
      <c r="C61" s="2"/>
    </row>
    <row r="62" spans="2:11" x14ac:dyDescent="0.25">
      <c r="B62" s="118" t="s">
        <v>97</v>
      </c>
      <c r="C62" s="120" t="s">
        <v>14</v>
      </c>
      <c r="D62" s="120" t="s">
        <v>15</v>
      </c>
      <c r="E62" s="104"/>
      <c r="F62" s="122" t="s">
        <v>55</v>
      </c>
    </row>
    <row r="63" spans="2:11" ht="36.75" customHeight="1" thickBot="1" x14ac:dyDescent="0.3">
      <c r="B63" s="119"/>
      <c r="C63" s="121"/>
      <c r="D63" s="121"/>
      <c r="E63" s="105" t="s">
        <v>8</v>
      </c>
      <c r="F63" s="123"/>
    </row>
    <row r="64" spans="2:11" ht="54" customHeight="1" x14ac:dyDescent="0.25">
      <c r="B64" s="57" t="s">
        <v>147</v>
      </c>
      <c r="C64" s="58" t="s">
        <v>0</v>
      </c>
      <c r="D64" s="59">
        <f>IF(C64="Yes",10,0)</f>
        <v>10</v>
      </c>
      <c r="E64" s="60" t="s">
        <v>148</v>
      </c>
      <c r="F64" s="61"/>
    </row>
    <row r="65" spans="1:8" ht="54" customHeight="1" x14ac:dyDescent="0.25">
      <c r="B65" s="57" t="s">
        <v>149</v>
      </c>
      <c r="C65" s="58" t="s">
        <v>1</v>
      </c>
      <c r="D65" s="59">
        <f>IF(C64="Yes",0,(IF(C65="Yes",10,0)))</f>
        <v>0</v>
      </c>
      <c r="E65" s="60" t="s">
        <v>148</v>
      </c>
      <c r="F65" s="61"/>
    </row>
    <row r="66" spans="1:8" ht="54" customHeight="1" x14ac:dyDescent="0.25">
      <c r="B66" s="36" t="s">
        <v>150</v>
      </c>
      <c r="C66" s="58" t="s">
        <v>0</v>
      </c>
      <c r="D66" s="59">
        <f>IF(C66="Yes",10,0)</f>
        <v>10</v>
      </c>
      <c r="E66" s="22" t="s">
        <v>107</v>
      </c>
      <c r="F66" s="61"/>
      <c r="G66" t="s">
        <v>151</v>
      </c>
    </row>
    <row r="67" spans="1:8" ht="60" customHeight="1" x14ac:dyDescent="0.25">
      <c r="B67" s="35" t="s">
        <v>22</v>
      </c>
      <c r="C67" s="33" t="s">
        <v>1</v>
      </c>
      <c r="D67" s="32">
        <f>IF(C67="Yes",0.5,0)</f>
        <v>0</v>
      </c>
      <c r="E67" s="22" t="s">
        <v>108</v>
      </c>
      <c r="F67" s="34"/>
    </row>
    <row r="68" spans="1:8" ht="45" x14ac:dyDescent="0.25">
      <c r="B68" s="21" t="s">
        <v>23</v>
      </c>
      <c r="C68" s="64" t="s">
        <v>0</v>
      </c>
      <c r="D68" s="65">
        <f>IF(C68="Yes",0.5,0)</f>
        <v>0.5</v>
      </c>
      <c r="E68" s="22" t="s">
        <v>108</v>
      </c>
      <c r="F68" s="34"/>
    </row>
    <row r="69" spans="1:8" ht="42.75" customHeight="1" x14ac:dyDescent="0.25">
      <c r="B69" s="21" t="s">
        <v>24</v>
      </c>
      <c r="C69" s="64" t="s">
        <v>0</v>
      </c>
      <c r="D69" s="65">
        <f>IF(C69="Yes",0.5,0)</f>
        <v>0.5</v>
      </c>
      <c r="E69" s="22" t="s">
        <v>109</v>
      </c>
      <c r="F69" s="34"/>
    </row>
    <row r="70" spans="1:8" ht="60" x14ac:dyDescent="0.25">
      <c r="B70" s="21" t="s">
        <v>152</v>
      </c>
      <c r="C70" s="33" t="s">
        <v>1</v>
      </c>
      <c r="D70" s="32">
        <f>IF(C70="Yes",0.5,0)</f>
        <v>0</v>
      </c>
      <c r="E70" s="22" t="s">
        <v>110</v>
      </c>
      <c r="F70" s="34"/>
    </row>
    <row r="71" spans="1:8" ht="45" x14ac:dyDescent="0.25">
      <c r="B71" s="21" t="s">
        <v>27</v>
      </c>
      <c r="C71" s="64" t="s">
        <v>0</v>
      </c>
      <c r="D71" s="65">
        <f t="shared" ref="D71:D80" si="0">IF(C71="Yes",1,0)</f>
        <v>1</v>
      </c>
      <c r="E71" s="22" t="s">
        <v>111</v>
      </c>
      <c r="F71" s="34"/>
    </row>
    <row r="72" spans="1:8" ht="52.5" customHeight="1" x14ac:dyDescent="0.25">
      <c r="B72" s="21" t="s">
        <v>28</v>
      </c>
      <c r="C72" s="64" t="s">
        <v>0</v>
      </c>
      <c r="D72" s="65">
        <f t="shared" si="0"/>
        <v>1</v>
      </c>
      <c r="E72" s="22" t="s">
        <v>111</v>
      </c>
      <c r="F72" s="34"/>
    </row>
    <row r="73" spans="1:8" ht="45" x14ac:dyDescent="0.25">
      <c r="B73" s="21" t="s">
        <v>29</v>
      </c>
      <c r="C73" s="64" t="s">
        <v>0</v>
      </c>
      <c r="D73" s="65">
        <f t="shared" si="0"/>
        <v>1</v>
      </c>
      <c r="E73" s="22" t="s">
        <v>112</v>
      </c>
      <c r="F73" s="34"/>
      <c r="H73" s="12"/>
    </row>
    <row r="74" spans="1:8" ht="45" x14ac:dyDescent="0.25">
      <c r="B74" s="21" t="s">
        <v>30</v>
      </c>
      <c r="C74" s="64" t="s">
        <v>0</v>
      </c>
      <c r="D74" s="65">
        <f t="shared" si="0"/>
        <v>1</v>
      </c>
      <c r="E74" s="22" t="s">
        <v>112</v>
      </c>
      <c r="F74" s="34"/>
      <c r="H74" s="12"/>
    </row>
    <row r="75" spans="1:8" ht="45" x14ac:dyDescent="0.25">
      <c r="B75" s="21" t="s">
        <v>31</v>
      </c>
      <c r="C75" s="64" t="s">
        <v>0</v>
      </c>
      <c r="D75" s="65">
        <f t="shared" si="0"/>
        <v>1</v>
      </c>
      <c r="E75" s="22" t="s">
        <v>37</v>
      </c>
      <c r="F75" s="34"/>
      <c r="H75" s="12"/>
    </row>
    <row r="76" spans="1:8" ht="45" x14ac:dyDescent="0.25">
      <c r="B76" s="36" t="s">
        <v>32</v>
      </c>
      <c r="C76" s="64" t="s">
        <v>0</v>
      </c>
      <c r="D76" s="65">
        <f t="shared" si="0"/>
        <v>1</v>
      </c>
      <c r="E76" s="22" t="s">
        <v>37</v>
      </c>
      <c r="F76" s="34"/>
    </row>
    <row r="77" spans="1:8" ht="45" x14ac:dyDescent="0.25">
      <c r="B77" s="21" t="s">
        <v>38</v>
      </c>
      <c r="C77" s="64" t="s">
        <v>0</v>
      </c>
      <c r="D77" s="65">
        <f t="shared" si="0"/>
        <v>1</v>
      </c>
      <c r="E77" s="22" t="s">
        <v>39</v>
      </c>
      <c r="F77" s="34"/>
    </row>
    <row r="78" spans="1:8" ht="45" x14ac:dyDescent="0.25">
      <c r="A78" s="8"/>
      <c r="B78" s="21" t="s">
        <v>40</v>
      </c>
      <c r="C78" s="64" t="s">
        <v>0</v>
      </c>
      <c r="D78" s="65">
        <f t="shared" si="0"/>
        <v>1</v>
      </c>
      <c r="E78" s="22" t="s">
        <v>113</v>
      </c>
      <c r="F78" s="34"/>
    </row>
    <row r="79" spans="1:8" ht="45" x14ac:dyDescent="0.25">
      <c r="A79" s="8"/>
      <c r="B79" s="21" t="s">
        <v>41</v>
      </c>
      <c r="C79" s="64" t="s">
        <v>0</v>
      </c>
      <c r="D79" s="65">
        <f t="shared" si="0"/>
        <v>1</v>
      </c>
      <c r="E79" s="22" t="s">
        <v>113</v>
      </c>
      <c r="F79" s="34"/>
      <c r="H79" s="6"/>
    </row>
    <row r="80" spans="1:8" ht="45" x14ac:dyDescent="0.25">
      <c r="A80" s="8"/>
      <c r="B80" s="21" t="s">
        <v>36</v>
      </c>
      <c r="C80" s="64" t="s">
        <v>0</v>
      </c>
      <c r="D80" s="65">
        <f t="shared" si="0"/>
        <v>1</v>
      </c>
      <c r="E80" s="22" t="s">
        <v>37</v>
      </c>
      <c r="F80" s="34"/>
    </row>
    <row r="81" spans="1:6" ht="45" x14ac:dyDescent="0.25">
      <c r="A81" s="8"/>
      <c r="B81" s="21" t="s">
        <v>42</v>
      </c>
      <c r="C81" s="33" t="s">
        <v>1</v>
      </c>
      <c r="D81" s="32">
        <f>IF(C81="Yes",0.5,0)</f>
        <v>0</v>
      </c>
      <c r="E81" s="22" t="s">
        <v>43</v>
      </c>
      <c r="F81" s="34"/>
    </row>
    <row r="82" spans="1:6" ht="75" x14ac:dyDescent="0.25">
      <c r="A82" s="8"/>
      <c r="B82" s="21" t="s">
        <v>33</v>
      </c>
      <c r="C82" s="33" t="s">
        <v>1</v>
      </c>
      <c r="D82" s="32">
        <f>IF(C82="Yes",1,0)</f>
        <v>0</v>
      </c>
      <c r="E82" s="22" t="s">
        <v>114</v>
      </c>
      <c r="F82" s="34"/>
    </row>
    <row r="83" spans="1:6" ht="75" x14ac:dyDescent="0.25">
      <c r="B83" s="21" t="s">
        <v>34</v>
      </c>
      <c r="C83" s="33" t="s">
        <v>1</v>
      </c>
      <c r="D83" s="32">
        <f>IF(C83="Yes",1,0)</f>
        <v>0</v>
      </c>
      <c r="E83" s="22" t="s">
        <v>114</v>
      </c>
      <c r="F83" s="34"/>
    </row>
    <row r="84" spans="1:6" ht="75" x14ac:dyDescent="0.25">
      <c r="A84" s="8"/>
      <c r="B84" s="21" t="s">
        <v>35</v>
      </c>
      <c r="C84" s="33" t="s">
        <v>1</v>
      </c>
      <c r="D84" s="32">
        <f>IF(C84="Yes",1,0)</f>
        <v>0</v>
      </c>
      <c r="E84" s="22" t="s">
        <v>114</v>
      </c>
      <c r="F84" s="34"/>
    </row>
    <row r="85" spans="1:6" ht="45" x14ac:dyDescent="0.25">
      <c r="A85" s="10"/>
      <c r="B85" s="37" t="s">
        <v>154</v>
      </c>
      <c r="C85" s="33" t="s">
        <v>1</v>
      </c>
      <c r="D85" s="32">
        <f>IF(C85="Yes",0.5,0)</f>
        <v>0</v>
      </c>
      <c r="E85" s="22" t="s">
        <v>115</v>
      </c>
      <c r="F85" s="34"/>
    </row>
    <row r="86" spans="1:6" ht="45.75" thickBot="1" x14ac:dyDescent="0.3">
      <c r="A86" s="10"/>
      <c r="B86" s="38" t="s">
        <v>153</v>
      </c>
      <c r="C86" s="39" t="s">
        <v>1</v>
      </c>
      <c r="D86" s="40">
        <f>IF(C86="Yes",0.5,0)</f>
        <v>0</v>
      </c>
      <c r="E86" s="24" t="s">
        <v>117</v>
      </c>
      <c r="F86" s="41"/>
    </row>
    <row r="87" spans="1:6" ht="15" customHeight="1" x14ac:dyDescent="0.25">
      <c r="C87" s="7"/>
    </row>
    <row r="88" spans="1:6" ht="15.75" thickBot="1" x14ac:dyDescent="0.3">
      <c r="C88"/>
      <c r="D88" s="55"/>
    </row>
    <row r="89" spans="1:6" ht="15.75" thickBot="1" x14ac:dyDescent="0.3">
      <c r="B89" s="1"/>
      <c r="C89" s="50" t="s">
        <v>46</v>
      </c>
      <c r="D89" s="51">
        <f>SUM(D64:D86)</f>
        <v>31</v>
      </c>
    </row>
    <row r="90" spans="1:6" ht="15.75" thickBot="1" x14ac:dyDescent="0.3">
      <c r="B90" s="1"/>
      <c r="C90" s="50" t="s">
        <v>47</v>
      </c>
      <c r="D90" s="51">
        <f>IF(C64="Yes",36.5,26.5)</f>
        <v>36.5</v>
      </c>
      <c r="E90" s="56"/>
    </row>
    <row r="91" spans="1:6" ht="15.75" thickBot="1" x14ac:dyDescent="0.3">
      <c r="A91" s="1"/>
      <c r="C91" s="50" t="s">
        <v>118</v>
      </c>
      <c r="D91" s="52">
        <f>IF(C64="Yes",27.5,17.5)</f>
        <v>27.5</v>
      </c>
    </row>
    <row r="92" spans="1:6" x14ac:dyDescent="0.25">
      <c r="C92"/>
    </row>
    <row r="93" spans="1:6" x14ac:dyDescent="0.25">
      <c r="C93" s="69" t="s">
        <v>155</v>
      </c>
      <c r="D93" s="55"/>
    </row>
    <row r="94" spans="1:6" x14ac:dyDescent="0.25">
      <c r="D94" s="56"/>
    </row>
    <row r="95" spans="1:6" x14ac:dyDescent="0.25">
      <c r="D95" s="56"/>
    </row>
    <row r="102" spans="3:3" x14ac:dyDescent="0.25">
      <c r="C102"/>
    </row>
    <row r="103" spans="3:3" x14ac:dyDescent="0.25">
      <c r="C103"/>
    </row>
  </sheetData>
  <mergeCells count="12">
    <mergeCell ref="B62:B63"/>
    <mergeCell ref="C62:C63"/>
    <mergeCell ref="D62:D63"/>
    <mergeCell ref="F62:F63"/>
    <mergeCell ref="B12:B13"/>
    <mergeCell ref="C12:C13"/>
    <mergeCell ref="D12:D13"/>
    <mergeCell ref="E12:E13"/>
    <mergeCell ref="B36:B37"/>
    <mergeCell ref="C36:C37"/>
    <mergeCell ref="D36:D37"/>
    <mergeCell ref="E36:E37"/>
  </mergeCells>
  <conditionalFormatting sqref="D15 C39:C56 E67:F86">
    <cfRule type="cellIs" dxfId="557" priority="55" operator="equal">
      <formula>"No"</formula>
    </cfRule>
  </conditionalFormatting>
  <conditionalFormatting sqref="D19">
    <cfRule type="cellIs" dxfId="556" priority="54" operator="equal">
      <formula>"Yes"</formula>
    </cfRule>
  </conditionalFormatting>
  <conditionalFormatting sqref="D23">
    <cfRule type="cellIs" dxfId="555" priority="53" operator="equal">
      <formula>"Yes"</formula>
    </cfRule>
  </conditionalFormatting>
  <conditionalFormatting sqref="D31">
    <cfRule type="cellIs" dxfId="554" priority="52" operator="equal">
      <formula>"Yes"</formula>
    </cfRule>
  </conditionalFormatting>
  <conditionalFormatting sqref="C30">
    <cfRule type="cellIs" dxfId="553" priority="43" operator="equal">
      <formula>"No"</formula>
    </cfRule>
  </conditionalFormatting>
  <conditionalFormatting sqref="C30">
    <cfRule type="cellIs" dxfId="552" priority="42" operator="equal">
      <formula>"No"</formula>
    </cfRule>
  </conditionalFormatting>
  <conditionalFormatting sqref="C22">
    <cfRule type="cellIs" dxfId="551" priority="31" operator="equal">
      <formula>"No"</formula>
    </cfRule>
  </conditionalFormatting>
  <conditionalFormatting sqref="C22">
    <cfRule type="cellIs" dxfId="550" priority="30" operator="equal">
      <formula>"No"</formula>
    </cfRule>
  </conditionalFormatting>
  <conditionalFormatting sqref="D30">
    <cfRule type="cellIs" dxfId="549" priority="51" operator="equal">
      <formula>"No"</formula>
    </cfRule>
  </conditionalFormatting>
  <conditionalFormatting sqref="D30">
    <cfRule type="cellIs" dxfId="548" priority="50" operator="equal">
      <formula>"No"</formula>
    </cfRule>
  </conditionalFormatting>
  <conditionalFormatting sqref="C16">
    <cfRule type="cellIs" dxfId="547" priority="45" operator="equal">
      <formula>"No"</formula>
    </cfRule>
  </conditionalFormatting>
  <conditionalFormatting sqref="C16">
    <cfRule type="cellIs" dxfId="546" priority="44" operator="equal">
      <formula>"No"</formula>
    </cfRule>
  </conditionalFormatting>
  <conditionalFormatting sqref="C14:C15">
    <cfRule type="cellIs" dxfId="545" priority="49" operator="equal">
      <formula>"No"</formula>
    </cfRule>
  </conditionalFormatting>
  <conditionalFormatting sqref="C14">
    <cfRule type="cellIs" dxfId="544" priority="48" operator="equal">
      <formula>"No"</formula>
    </cfRule>
  </conditionalFormatting>
  <conditionalFormatting sqref="C19">
    <cfRule type="cellIs" dxfId="543" priority="47" operator="equal">
      <formula>"Yes"</formula>
    </cfRule>
  </conditionalFormatting>
  <conditionalFormatting sqref="C23">
    <cfRule type="cellIs" dxfId="542" priority="46" operator="equal">
      <formula>"Yes"</formula>
    </cfRule>
  </conditionalFormatting>
  <conditionalFormatting sqref="D24">
    <cfRule type="cellIs" dxfId="541" priority="29" operator="equal">
      <formula>"No"</formula>
    </cfRule>
  </conditionalFormatting>
  <conditionalFormatting sqref="D24">
    <cfRule type="cellIs" dxfId="540" priority="28" operator="equal">
      <formula>"No"</formula>
    </cfRule>
  </conditionalFormatting>
  <conditionalFormatting sqref="D22">
    <cfRule type="cellIs" dxfId="539" priority="33" operator="equal">
      <formula>"No"</formula>
    </cfRule>
  </conditionalFormatting>
  <conditionalFormatting sqref="D22">
    <cfRule type="cellIs" dxfId="538" priority="32" operator="equal">
      <formula>"No"</formula>
    </cfRule>
  </conditionalFormatting>
  <conditionalFormatting sqref="C20">
    <cfRule type="cellIs" dxfId="537" priority="35" operator="equal">
      <formula>"No"</formula>
    </cfRule>
  </conditionalFormatting>
  <conditionalFormatting sqref="C20">
    <cfRule type="cellIs" dxfId="536" priority="34" operator="equal">
      <formula>"No"</formula>
    </cfRule>
  </conditionalFormatting>
  <conditionalFormatting sqref="D20">
    <cfRule type="cellIs" dxfId="535" priority="37" operator="equal">
      <formula>"No"</formula>
    </cfRule>
  </conditionalFormatting>
  <conditionalFormatting sqref="D20">
    <cfRule type="cellIs" dxfId="534" priority="36" operator="equal">
      <formula>"No"</formula>
    </cfRule>
  </conditionalFormatting>
  <conditionalFormatting sqref="C18">
    <cfRule type="cellIs" dxfId="533" priority="39" operator="equal">
      <formula>"No"</formula>
    </cfRule>
  </conditionalFormatting>
  <conditionalFormatting sqref="C18">
    <cfRule type="cellIs" dxfId="532" priority="38" operator="equal">
      <formula>"No"</formula>
    </cfRule>
  </conditionalFormatting>
  <conditionalFormatting sqref="D18">
    <cfRule type="cellIs" dxfId="531" priority="41" operator="equal">
      <formula>"No"</formula>
    </cfRule>
  </conditionalFormatting>
  <conditionalFormatting sqref="D18">
    <cfRule type="cellIs" dxfId="530" priority="40" operator="equal">
      <formula>"No"</formula>
    </cfRule>
  </conditionalFormatting>
  <conditionalFormatting sqref="C24">
    <cfRule type="cellIs" dxfId="529" priority="27" operator="equal">
      <formula>"No"</formula>
    </cfRule>
  </conditionalFormatting>
  <conditionalFormatting sqref="C24">
    <cfRule type="cellIs" dxfId="528" priority="26" operator="equal">
      <formula>"No"</formula>
    </cfRule>
  </conditionalFormatting>
  <conditionalFormatting sqref="D26">
    <cfRule type="cellIs" dxfId="527" priority="25" operator="equal">
      <formula>"No"</formula>
    </cfRule>
  </conditionalFormatting>
  <conditionalFormatting sqref="D26">
    <cfRule type="cellIs" dxfId="526" priority="24" operator="equal">
      <formula>"No"</formula>
    </cfRule>
  </conditionalFormatting>
  <conditionalFormatting sqref="C26">
    <cfRule type="cellIs" dxfId="525" priority="23" operator="equal">
      <formula>"No"</formula>
    </cfRule>
  </conditionalFormatting>
  <conditionalFormatting sqref="C26">
    <cfRule type="cellIs" dxfId="524" priority="22" operator="equal">
      <formula>"No"</formula>
    </cfRule>
  </conditionalFormatting>
  <conditionalFormatting sqref="D28">
    <cfRule type="cellIs" dxfId="523" priority="21" operator="equal">
      <formula>"No"</formula>
    </cfRule>
  </conditionalFormatting>
  <conditionalFormatting sqref="D28">
    <cfRule type="cellIs" dxfId="522" priority="20" operator="equal">
      <formula>"No"</formula>
    </cfRule>
  </conditionalFormatting>
  <conditionalFormatting sqref="C28">
    <cfRule type="cellIs" dxfId="521" priority="19" operator="equal">
      <formula>"No"</formula>
    </cfRule>
  </conditionalFormatting>
  <conditionalFormatting sqref="C28">
    <cfRule type="cellIs" dxfId="520" priority="18" operator="equal">
      <formula>"No"</formula>
    </cfRule>
  </conditionalFormatting>
  <conditionalFormatting sqref="E64">
    <cfRule type="cellIs" dxfId="519" priority="17" operator="equal">
      <formula>"No"</formula>
    </cfRule>
  </conditionalFormatting>
  <conditionalFormatting sqref="E64">
    <cfRule type="cellIs" dxfId="518" priority="16" operator="equal">
      <formula>"No"</formula>
    </cfRule>
  </conditionalFormatting>
  <conditionalFormatting sqref="F64 F66">
    <cfRule type="cellIs" dxfId="517" priority="15" operator="equal">
      <formula>"No"</formula>
    </cfRule>
  </conditionalFormatting>
  <conditionalFormatting sqref="F64 F66">
    <cfRule type="cellIs" dxfId="516" priority="14" operator="equal">
      <formula>"No"</formula>
    </cfRule>
  </conditionalFormatting>
  <conditionalFormatting sqref="C38:C47">
    <cfRule type="cellIs" dxfId="515" priority="13" operator="equal">
      <formula>"No"</formula>
    </cfRule>
  </conditionalFormatting>
  <conditionalFormatting sqref="C38:C47">
    <cfRule type="cellIs" dxfId="514" priority="12" operator="equal">
      <formula>"No"</formula>
    </cfRule>
  </conditionalFormatting>
  <conditionalFormatting sqref="D89">
    <cfRule type="cellIs" dxfId="513" priority="11" operator="lessThan">
      <formula>#REF!</formula>
    </cfRule>
  </conditionalFormatting>
  <conditionalFormatting sqref="D14">
    <cfRule type="cellIs" dxfId="512" priority="10" operator="equal">
      <formula>"No"</formula>
    </cfRule>
  </conditionalFormatting>
  <conditionalFormatting sqref="D14">
    <cfRule type="cellIs" dxfId="511" priority="9" operator="equal">
      <formula>"No"</formula>
    </cfRule>
  </conditionalFormatting>
  <conditionalFormatting sqref="D16">
    <cfRule type="cellIs" dxfId="510" priority="8" operator="equal">
      <formula>"No"</formula>
    </cfRule>
  </conditionalFormatting>
  <conditionalFormatting sqref="D16">
    <cfRule type="cellIs" dxfId="509" priority="7" operator="equal">
      <formula>"No"</formula>
    </cfRule>
  </conditionalFormatting>
  <conditionalFormatting sqref="E66">
    <cfRule type="cellIs" dxfId="508" priority="6" operator="equal">
      <formula>"No"</formula>
    </cfRule>
  </conditionalFormatting>
  <conditionalFormatting sqref="E66">
    <cfRule type="cellIs" dxfId="507" priority="5" operator="equal">
      <formula>"No"</formula>
    </cfRule>
  </conditionalFormatting>
  <conditionalFormatting sqref="E65">
    <cfRule type="cellIs" dxfId="506" priority="4" operator="equal">
      <formula>"No"</formula>
    </cfRule>
  </conditionalFormatting>
  <conditionalFormatting sqref="E65">
    <cfRule type="cellIs" dxfId="505" priority="3" operator="equal">
      <formula>"No"</formula>
    </cfRule>
  </conditionalFormatting>
  <conditionalFormatting sqref="F65">
    <cfRule type="cellIs" dxfId="504" priority="2" operator="equal">
      <formula>"No"</formula>
    </cfRule>
  </conditionalFormatting>
  <conditionalFormatting sqref="F65">
    <cfRule type="cellIs" dxfId="503" priority="1" operator="equal">
      <formula>"No"</formula>
    </cfRule>
  </conditionalFormatting>
  <dataValidations count="2">
    <dataValidation type="list" allowBlank="1" showInputMessage="1" showErrorMessage="1" sqref="C38:C56 C65:C66" xr:uid="{1FCAB5A2-7171-4A8F-80FE-60BA5A5BEA03}">
      <formula1>"Yes, No, N/A"</formula1>
    </dataValidation>
    <dataValidation type="list" allowBlank="1" showInputMessage="1" showErrorMessage="1" sqref="D31 C28 C14 C30 C16 C26 C18:C20 C22:C24 C64 C67:C86" xr:uid="{C7653490-A59D-4246-9637-5AC99D310577}">
      <formula1>"Yes, No"</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652fac5-c20f-4620-8a1a-4ec7599ed332">
      <UserInfo>
        <DisplayName>Emmanuel Esochaghi</DisplayName>
        <AccountId>2299</AccountId>
        <AccountType/>
      </UserInfo>
    </SharedWithUsers>
    <lcf76f155ced4ddcb4097134ff3c332f xmlns="fcd10cc4-eff9-4139-a528-089fb8d4c8c7">
      <Terms xmlns="http://schemas.microsoft.com/office/infopath/2007/PartnerControls"/>
    </lcf76f155ced4ddcb4097134ff3c332f>
    <TaxCatchAll xmlns="5652fac5-c20f-4620-8a1a-4ec7599ed3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E4F48247542141AEF9F43A6BFEC171" ma:contentTypeVersion="12" ma:contentTypeDescription="Create a new document." ma:contentTypeScope="" ma:versionID="7399ddc460c8fca7be52b27988f5ab79">
  <xsd:schema xmlns:xsd="http://www.w3.org/2001/XMLSchema" xmlns:xs="http://www.w3.org/2001/XMLSchema" xmlns:p="http://schemas.microsoft.com/office/2006/metadata/properties" xmlns:ns2="fcd10cc4-eff9-4139-a528-089fb8d4c8c7" xmlns:ns3="5652fac5-c20f-4620-8a1a-4ec7599ed332" targetNamespace="http://schemas.microsoft.com/office/2006/metadata/properties" ma:root="true" ma:fieldsID="f145f6c4d38e546f27e4fe14c9379a30" ns2:_="" ns3:_="">
    <xsd:import namespace="fcd10cc4-eff9-4139-a528-089fb8d4c8c7"/>
    <xsd:import namespace="5652fac5-c20f-4620-8a1a-4ec7599ed3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10cc4-eff9-4139-a528-089fb8d4c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43866a5-a1f1-4687-bbc9-01e29c03519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c3997de-a951-4596-84ab-dd00952da4a4}" ma:internalName="TaxCatchAll" ma:showField="CatchAllData" ma:web="5652fac5-c20f-4620-8a1a-4ec7599ed3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8437DD-7D3A-49BE-930F-C268A923FEA1}">
  <ds:schemaRefs>
    <ds:schemaRef ds:uri="http://schemas.microsoft.com/office/2006/documentManagement/types"/>
    <ds:schemaRef ds:uri="http://purl.org/dc/dcmitype/"/>
    <ds:schemaRef ds:uri="fcd10cc4-eff9-4139-a528-089fb8d4c8c7"/>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5652fac5-c20f-4620-8a1a-4ec7599ed332"/>
    <ds:schemaRef ds:uri="http://www.w3.org/XML/1998/namespace"/>
  </ds:schemaRefs>
</ds:datastoreItem>
</file>

<file path=customXml/itemProps2.xml><?xml version="1.0" encoding="utf-8"?>
<ds:datastoreItem xmlns:ds="http://schemas.openxmlformats.org/officeDocument/2006/customXml" ds:itemID="{69556DD3-FDBD-4B79-9AA4-B8B15E561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d10cc4-eff9-4139-a528-089fb8d4c8c7"/>
    <ds:schemaRef ds:uri="5652fac5-c20f-4620-8a1a-4ec7599ed3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6375E4-7448-4427-A2FC-D478E8E9D5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Scoring</vt:lpstr>
      <vt:lpstr>Scrap -&gt;</vt:lpstr>
      <vt:lpstr>Scoring Model Option - hard</vt:lpstr>
      <vt:lpstr>Scoring Model Option 2 - easy </vt:lpstr>
      <vt:lpstr>Scoring Model Option 4 - bonus</vt:lpstr>
      <vt:lpstr>Case Studies --&gt;</vt:lpstr>
      <vt:lpstr>NVPI</vt:lpstr>
      <vt:lpstr>NVPII</vt:lpstr>
      <vt:lpstr>SOSV</vt:lpstr>
      <vt:lpstr>Osage</vt:lpstr>
      <vt:lpstr>TVPII</vt:lpstr>
      <vt:lpstr>FFVC</vt:lpstr>
      <vt:lpstr>Edison 10</vt:lpstr>
      <vt:lpstr>NJ Emerging Manager - Pass</vt:lpstr>
      <vt:lpstr>NJ Emerging Manager - Decline </vt:lpstr>
      <vt:lpstr>CA Based Exerpienced Manager </vt:lpstr>
      <vt:lpstr>Other Matrix Versions --&gt;</vt:lpstr>
      <vt:lpstr>Matrix2</vt:lpstr>
      <vt:lpstr>Matrix3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Pachman</dc:creator>
  <cp:keywords/>
  <dc:description/>
  <cp:lastModifiedBy>Eric Solomon</cp:lastModifiedBy>
  <cp:revision/>
  <dcterms:created xsi:type="dcterms:W3CDTF">2021-08-23T20:31:43Z</dcterms:created>
  <dcterms:modified xsi:type="dcterms:W3CDTF">2022-12-14T15:34:25Z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0x0101003DE4F48247542141AEF9F43A6BFEC171</vt:lpwstr>
  </property>
  <property fmtid="{D5CDD505-2E9C-101B-9397-08002B2CF9AE}" pid="3" name="MediaServiceImageTags">
    <vt:lpwstr/>
  </property>
</Properties>
</file>